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/>
  <mc:AlternateContent xmlns:mc="http://schemas.openxmlformats.org/markup-compatibility/2006">
    <mc:Choice Requires="x15">
      <x15ac:absPath xmlns:x15ac="http://schemas.microsoft.com/office/spreadsheetml/2010/11/ac" url="D:\Stare-PC\Výběrován řízení\2024\2024_03_Oprava kanalizace_Drobného\"/>
    </mc:Choice>
  </mc:AlternateContent>
  <xr:revisionPtr revIDLastSave="0" documentId="13_ncr:1_{D05547FF-E97E-417B-8EAC-665072AD8EFE}" xr6:coauthVersionLast="36" xr6:coauthVersionMax="36" xr10:uidLastSave="{00000000-0000-0000-0000-000000000000}"/>
  <bookViews>
    <workbookView xWindow="0" yWindow="0" windowWidth="30720" windowHeight="13680" activeTab="1" xr2:uid="{00000000-000D-0000-FFFF-FFFF00000000}"/>
  </bookViews>
  <sheets>
    <sheet name="Rekapitulace stavby" sheetId="1" r:id="rId1"/>
    <sheet name="SO - Areálová kanalizace" sheetId="2" r:id="rId2"/>
  </sheets>
  <definedNames>
    <definedName name="_xlnm._FilterDatabase" localSheetId="1" hidden="1">'SO - Areálová kanalizace'!$C$124:$K$325</definedName>
    <definedName name="_xlnm.Print_Titles" localSheetId="0">'Rekapitulace stavby'!$92:$92</definedName>
    <definedName name="_xlnm.Print_Titles" localSheetId="1">'SO - Areálová kanalizace'!$124:$124</definedName>
    <definedName name="_xlnm.Print_Area" localSheetId="0">'Rekapitulace stavby'!$D$4:$AO$76,'Rekapitulace stavby'!$C$82:$AQ$96</definedName>
    <definedName name="_xlnm.Print_Area" localSheetId="1">'SO - Areálová kanalizace'!$C$4:$K$76,'SO - Areálová kanalizace'!$C$112:$K$325</definedName>
  </definedNames>
  <calcPr calcId="191029"/>
</workbook>
</file>

<file path=xl/calcChain.xml><?xml version="1.0" encoding="utf-8"?>
<calcChain xmlns="http://schemas.openxmlformats.org/spreadsheetml/2006/main">
  <c r="P125" i="2" l="1"/>
  <c r="W125" i="2"/>
  <c r="O128" i="2"/>
  <c r="P128" i="2"/>
  <c r="Q128" i="2"/>
  <c r="S128" i="2"/>
  <c r="U128" i="2"/>
  <c r="W128" i="2"/>
  <c r="O131" i="2"/>
  <c r="P131" i="2"/>
  <c r="Q131" i="2"/>
  <c r="S131" i="2"/>
  <c r="U131" i="2"/>
  <c r="W131" i="2"/>
  <c r="O135" i="2"/>
  <c r="P135" i="2"/>
  <c r="Q135" i="2"/>
  <c r="S135" i="2"/>
  <c r="U135" i="2"/>
  <c r="W135" i="2"/>
  <c r="O139" i="2"/>
  <c r="P139" i="2"/>
  <c r="Q139" i="2"/>
  <c r="S139" i="2"/>
  <c r="W139" i="2"/>
  <c r="O142" i="2"/>
  <c r="P142" i="2"/>
  <c r="Q142" i="2"/>
  <c r="S142" i="2"/>
  <c r="U142" i="2"/>
  <c r="W142" i="2"/>
  <c r="O145" i="2"/>
  <c r="P145" i="2"/>
  <c r="Q145" i="2"/>
  <c r="S145" i="2"/>
  <c r="U145" i="2"/>
  <c r="W145" i="2"/>
  <c r="O153" i="2"/>
  <c r="P153" i="2"/>
  <c r="Q153" i="2"/>
  <c r="S153" i="2"/>
  <c r="U153" i="2"/>
  <c r="W153" i="2"/>
  <c r="O159" i="2"/>
  <c r="P159" i="2"/>
  <c r="Q159" i="2"/>
  <c r="S159" i="2"/>
  <c r="U159" i="2"/>
  <c r="W159" i="2"/>
  <c r="O166" i="2"/>
  <c r="P166" i="2"/>
  <c r="Q166" i="2"/>
  <c r="S166" i="2"/>
  <c r="W166" i="2"/>
  <c r="O169" i="2"/>
  <c r="P169" i="2"/>
  <c r="Q169" i="2"/>
  <c r="S169" i="2"/>
  <c r="U169" i="2"/>
  <c r="W169" i="2"/>
  <c r="O172" i="2"/>
  <c r="P172" i="2"/>
  <c r="Q172" i="2"/>
  <c r="S172" i="2"/>
  <c r="U172" i="2"/>
  <c r="W172" i="2"/>
  <c r="O176" i="2"/>
  <c r="P176" i="2"/>
  <c r="Q176" i="2"/>
  <c r="S176" i="2"/>
  <c r="U176" i="2"/>
  <c r="U175" i="2" s="1"/>
  <c r="W176" i="2"/>
  <c r="O183" i="2"/>
  <c r="P183" i="2"/>
  <c r="Q183" i="2"/>
  <c r="S183" i="2"/>
  <c r="W183" i="2"/>
  <c r="O186" i="2"/>
  <c r="P186" i="2"/>
  <c r="Q186" i="2"/>
  <c r="S186" i="2"/>
  <c r="W186" i="2"/>
  <c r="O188" i="2"/>
  <c r="P188" i="2"/>
  <c r="Q188" i="2"/>
  <c r="S188" i="2"/>
  <c r="W188" i="2"/>
  <c r="O191" i="2"/>
  <c r="P191" i="2"/>
  <c r="Q191" i="2"/>
  <c r="S191" i="2"/>
  <c r="U191" i="2"/>
  <c r="U190" i="2" s="1"/>
  <c r="W191" i="2"/>
  <c r="W190" i="2" s="1"/>
  <c r="O194" i="2"/>
  <c r="P194" i="2"/>
  <c r="Q194" i="2"/>
  <c r="S194" i="2"/>
  <c r="W194" i="2"/>
  <c r="O199" i="2"/>
  <c r="P199" i="2"/>
  <c r="Q199" i="2"/>
  <c r="S199" i="2"/>
  <c r="U199" i="2"/>
  <c r="W199" i="2"/>
  <c r="O203" i="2"/>
  <c r="P203" i="2"/>
  <c r="Q203" i="2"/>
  <c r="S203" i="2"/>
  <c r="W203" i="2"/>
  <c r="O212" i="2"/>
  <c r="P212" i="2"/>
  <c r="Q212" i="2"/>
  <c r="S212" i="2"/>
  <c r="W212" i="2"/>
  <c r="O214" i="2"/>
  <c r="P214" i="2"/>
  <c r="Q214" i="2"/>
  <c r="S214" i="2"/>
  <c r="W214" i="2"/>
  <c r="O217" i="2"/>
  <c r="P217" i="2"/>
  <c r="Q217" i="2"/>
  <c r="S217" i="2"/>
  <c r="W217" i="2"/>
  <c r="O219" i="2"/>
  <c r="P219" i="2"/>
  <c r="Q219" i="2"/>
  <c r="S219" i="2"/>
  <c r="W219" i="2"/>
  <c r="O223" i="2"/>
  <c r="P223" i="2"/>
  <c r="Q223" i="2"/>
  <c r="S223" i="2"/>
  <c r="W223" i="2"/>
  <c r="O225" i="2"/>
  <c r="P225" i="2"/>
  <c r="Q225" i="2"/>
  <c r="S225" i="2"/>
  <c r="U225" i="2"/>
  <c r="W225" i="2"/>
  <c r="O228" i="2"/>
  <c r="P228" i="2"/>
  <c r="Q228" i="2"/>
  <c r="S228" i="2"/>
  <c r="U228" i="2"/>
  <c r="W228" i="2"/>
  <c r="O229" i="2"/>
  <c r="P229" i="2"/>
  <c r="Q229" i="2"/>
  <c r="S229" i="2"/>
  <c r="U229" i="2"/>
  <c r="W229" i="2"/>
  <c r="O232" i="2"/>
  <c r="P232" i="2"/>
  <c r="Q232" i="2"/>
  <c r="S232" i="2"/>
  <c r="U232" i="2"/>
  <c r="W232" i="2"/>
  <c r="O233" i="2"/>
  <c r="P233" i="2"/>
  <c r="Q233" i="2"/>
  <c r="S233" i="2"/>
  <c r="U233" i="2"/>
  <c r="W233" i="2"/>
  <c r="O236" i="2"/>
  <c r="P236" i="2"/>
  <c r="Q236" i="2"/>
  <c r="S236" i="2"/>
  <c r="U236" i="2"/>
  <c r="W236" i="2"/>
  <c r="O237" i="2"/>
  <c r="P237" i="2"/>
  <c r="Q237" i="2"/>
  <c r="S237" i="2"/>
  <c r="U237" i="2"/>
  <c r="W237" i="2"/>
  <c r="O240" i="2"/>
  <c r="P240" i="2"/>
  <c r="Q240" i="2"/>
  <c r="S240" i="2"/>
  <c r="U240" i="2"/>
  <c r="W240" i="2"/>
  <c r="O241" i="2"/>
  <c r="P241" i="2"/>
  <c r="Q241" i="2"/>
  <c r="S241" i="2"/>
  <c r="U241" i="2"/>
  <c r="W241" i="2"/>
  <c r="O244" i="2"/>
  <c r="P244" i="2"/>
  <c r="Q244" i="2"/>
  <c r="S244" i="2"/>
  <c r="U244" i="2"/>
  <c r="W244" i="2"/>
  <c r="O245" i="2"/>
  <c r="P245" i="2"/>
  <c r="Q245" i="2"/>
  <c r="S245" i="2"/>
  <c r="U245" i="2"/>
  <c r="W245" i="2"/>
  <c r="O248" i="2"/>
  <c r="P248" i="2"/>
  <c r="Q248" i="2"/>
  <c r="S248" i="2"/>
  <c r="U248" i="2"/>
  <c r="W248" i="2"/>
  <c r="O249" i="2"/>
  <c r="P249" i="2"/>
  <c r="Q249" i="2"/>
  <c r="S249" i="2"/>
  <c r="U249" i="2"/>
  <c r="W249" i="2"/>
  <c r="O254" i="2"/>
  <c r="P254" i="2"/>
  <c r="Q254" i="2"/>
  <c r="S254" i="2"/>
  <c r="U254" i="2"/>
  <c r="W254" i="2"/>
  <c r="O257" i="2"/>
  <c r="P257" i="2"/>
  <c r="Q257" i="2"/>
  <c r="S257" i="2"/>
  <c r="U257" i="2"/>
  <c r="W257" i="2"/>
  <c r="O260" i="2"/>
  <c r="P260" i="2"/>
  <c r="Q260" i="2"/>
  <c r="S260" i="2"/>
  <c r="U260" i="2"/>
  <c r="W260" i="2"/>
  <c r="O261" i="2"/>
  <c r="P261" i="2"/>
  <c r="Q261" i="2"/>
  <c r="S261" i="2"/>
  <c r="U261" i="2"/>
  <c r="W261" i="2"/>
  <c r="O264" i="2"/>
  <c r="P264" i="2"/>
  <c r="Q264" i="2"/>
  <c r="S264" i="2"/>
  <c r="U264" i="2"/>
  <c r="W264" i="2"/>
  <c r="O265" i="2"/>
  <c r="P265" i="2"/>
  <c r="Q265" i="2"/>
  <c r="S265" i="2"/>
  <c r="U265" i="2"/>
  <c r="W265" i="2"/>
  <c r="O268" i="2"/>
  <c r="P268" i="2"/>
  <c r="Q268" i="2"/>
  <c r="S268" i="2"/>
  <c r="U268" i="2"/>
  <c r="W268" i="2"/>
  <c r="O269" i="2"/>
  <c r="P269" i="2"/>
  <c r="Q269" i="2"/>
  <c r="S269" i="2"/>
  <c r="U269" i="2"/>
  <c r="W269" i="2"/>
  <c r="O272" i="2"/>
  <c r="P272" i="2"/>
  <c r="Q272" i="2"/>
  <c r="S272" i="2"/>
  <c r="U272" i="2"/>
  <c r="W272" i="2"/>
  <c r="O273" i="2"/>
  <c r="P273" i="2"/>
  <c r="Q273" i="2"/>
  <c r="S273" i="2"/>
  <c r="U273" i="2"/>
  <c r="W273" i="2"/>
  <c r="O276" i="2"/>
  <c r="P276" i="2"/>
  <c r="Q276" i="2"/>
  <c r="S276" i="2"/>
  <c r="U276" i="2"/>
  <c r="W276" i="2"/>
  <c r="O279" i="2"/>
  <c r="P279" i="2"/>
  <c r="Q279" i="2"/>
  <c r="S279" i="2"/>
  <c r="U279" i="2"/>
  <c r="W279" i="2"/>
  <c r="O282" i="2"/>
  <c r="P282" i="2"/>
  <c r="Q282" i="2"/>
  <c r="S282" i="2"/>
  <c r="U282" i="2"/>
  <c r="W282" i="2"/>
  <c r="O285" i="2"/>
  <c r="P285" i="2"/>
  <c r="Q285" i="2"/>
  <c r="S285" i="2"/>
  <c r="U285" i="2"/>
  <c r="W285" i="2"/>
  <c r="O288" i="2"/>
  <c r="P288" i="2"/>
  <c r="Q288" i="2"/>
  <c r="S288" i="2"/>
  <c r="U288" i="2"/>
  <c r="W288" i="2"/>
  <c r="O289" i="2"/>
  <c r="P289" i="2"/>
  <c r="Q289" i="2"/>
  <c r="S289" i="2"/>
  <c r="U289" i="2"/>
  <c r="W289" i="2"/>
  <c r="O292" i="2"/>
  <c r="P292" i="2"/>
  <c r="Q292" i="2"/>
  <c r="S292" i="2"/>
  <c r="U292" i="2"/>
  <c r="W292" i="2"/>
  <c r="O293" i="2"/>
  <c r="P293" i="2"/>
  <c r="Q293" i="2"/>
  <c r="S293" i="2"/>
  <c r="U293" i="2"/>
  <c r="W293" i="2"/>
  <c r="O296" i="2"/>
  <c r="P296" i="2"/>
  <c r="Q296" i="2"/>
  <c r="S296" i="2"/>
  <c r="U296" i="2"/>
  <c r="W296" i="2"/>
  <c r="O297" i="2"/>
  <c r="P297" i="2"/>
  <c r="Q297" i="2"/>
  <c r="S297" i="2"/>
  <c r="U297" i="2"/>
  <c r="W297" i="2"/>
  <c r="O299" i="2"/>
  <c r="P299" i="2"/>
  <c r="Q299" i="2"/>
  <c r="S299" i="2"/>
  <c r="U299" i="2"/>
  <c r="W299" i="2"/>
  <c r="O302" i="2"/>
  <c r="P302" i="2"/>
  <c r="Q302" i="2"/>
  <c r="S302" i="2"/>
  <c r="U302" i="2"/>
  <c r="W302" i="2"/>
  <c r="O304" i="2"/>
  <c r="P304" i="2"/>
  <c r="Q304" i="2"/>
  <c r="S304" i="2"/>
  <c r="U304" i="2"/>
  <c r="W304" i="2"/>
  <c r="O307" i="2"/>
  <c r="P307" i="2"/>
  <c r="Q307" i="2"/>
  <c r="S307" i="2"/>
  <c r="U307" i="2"/>
  <c r="W307" i="2"/>
  <c r="O310" i="2"/>
  <c r="P310" i="2"/>
  <c r="Q310" i="2"/>
  <c r="S310" i="2"/>
  <c r="U310" i="2"/>
  <c r="W310" i="2"/>
  <c r="O314" i="2"/>
  <c r="P314" i="2"/>
  <c r="Q314" i="2"/>
  <c r="S314" i="2"/>
  <c r="U314" i="2"/>
  <c r="W314" i="2"/>
  <c r="P317" i="2"/>
  <c r="O318" i="2"/>
  <c r="P318" i="2"/>
  <c r="Q318" i="2"/>
  <c r="Q317" i="2" s="1"/>
  <c r="S318" i="2"/>
  <c r="S317" i="2" s="1"/>
  <c r="U318" i="2"/>
  <c r="U317" i="2" s="1"/>
  <c r="W318" i="2"/>
  <c r="W317" i="2" s="1"/>
  <c r="O321" i="2"/>
  <c r="P321" i="2"/>
  <c r="P320" i="2" s="1"/>
  <c r="Q321" i="2"/>
  <c r="Q320" i="2" s="1"/>
  <c r="S321" i="2"/>
  <c r="S320" i="2" s="1"/>
  <c r="U321" i="2"/>
  <c r="U320" i="2" s="1"/>
  <c r="W321" i="2"/>
  <c r="W320" i="2" s="1"/>
  <c r="W175" i="2" l="1"/>
  <c r="P168" i="2"/>
  <c r="U303" i="2"/>
  <c r="S190" i="2"/>
  <c r="S127" i="2"/>
  <c r="S175" i="2"/>
  <c r="Q127" i="2"/>
  <c r="P127" i="2"/>
  <c r="S198" i="2"/>
  <c r="W303" i="2"/>
  <c r="W127" i="2"/>
  <c r="P303" i="2"/>
  <c r="Q190" i="2"/>
  <c r="W168" i="2"/>
  <c r="Q303" i="2"/>
  <c r="Q198" i="2"/>
  <c r="P190" i="2"/>
  <c r="U168" i="2"/>
  <c r="P198" i="2"/>
  <c r="S168" i="2"/>
  <c r="S126" i="2" s="1"/>
  <c r="S125" i="2" s="1"/>
  <c r="Q175" i="2"/>
  <c r="Q168" i="2"/>
  <c r="P175" i="2"/>
  <c r="S303" i="2"/>
  <c r="U198" i="2"/>
  <c r="W198" i="2"/>
  <c r="U127" i="2"/>
  <c r="K39" i="2"/>
  <c r="K38" i="2"/>
  <c r="BA95" i="1" s="1"/>
  <c r="K37" i="2"/>
  <c r="AZ95" i="1" s="1"/>
  <c r="BF321" i="2"/>
  <c r="BE321" i="2"/>
  <c r="BD321" i="2"/>
  <c r="BC321" i="2"/>
  <c r="BH321" i="2"/>
  <c r="BF318" i="2"/>
  <c r="BE318" i="2"/>
  <c r="BD318" i="2"/>
  <c r="BC318" i="2"/>
  <c r="BF314" i="2"/>
  <c r="BE314" i="2"/>
  <c r="BD314" i="2"/>
  <c r="BC314" i="2"/>
  <c r="BF310" i="2"/>
  <c r="BE310" i="2"/>
  <c r="BD310" i="2"/>
  <c r="BC310" i="2"/>
  <c r="BH310" i="2"/>
  <c r="BF307" i="2"/>
  <c r="BE307" i="2"/>
  <c r="BD307" i="2"/>
  <c r="BC307" i="2"/>
  <c r="BF304" i="2"/>
  <c r="BE304" i="2"/>
  <c r="BD304" i="2"/>
  <c r="BC304" i="2"/>
  <c r="BF302" i="2"/>
  <c r="BE302" i="2"/>
  <c r="BD302" i="2"/>
  <c r="BC302" i="2"/>
  <c r="BH302" i="2"/>
  <c r="BF299" i="2"/>
  <c r="BE299" i="2"/>
  <c r="BD299" i="2"/>
  <c r="BC299" i="2"/>
  <c r="BH299" i="2"/>
  <c r="BF297" i="2"/>
  <c r="BE297" i="2"/>
  <c r="BD297" i="2"/>
  <c r="BC297" i="2"/>
  <c r="BH297" i="2"/>
  <c r="BF296" i="2"/>
  <c r="BE296" i="2"/>
  <c r="BD296" i="2"/>
  <c r="BC296" i="2"/>
  <c r="BH296" i="2"/>
  <c r="BF293" i="2"/>
  <c r="BE293" i="2"/>
  <c r="BD293" i="2"/>
  <c r="BC293" i="2"/>
  <c r="BH293" i="2"/>
  <c r="BF292" i="2"/>
  <c r="BE292" i="2"/>
  <c r="BD292" i="2"/>
  <c r="BC292" i="2"/>
  <c r="BH292" i="2"/>
  <c r="BF289" i="2"/>
  <c r="BE289" i="2"/>
  <c r="BD289" i="2"/>
  <c r="BC289" i="2"/>
  <c r="BH289" i="2"/>
  <c r="BF288" i="2"/>
  <c r="BE288" i="2"/>
  <c r="BD288" i="2"/>
  <c r="BC288" i="2"/>
  <c r="BH288" i="2"/>
  <c r="BF285" i="2"/>
  <c r="BE285" i="2"/>
  <c r="BD285" i="2"/>
  <c r="BC285" i="2"/>
  <c r="BF282" i="2"/>
  <c r="BE282" i="2"/>
  <c r="BD282" i="2"/>
  <c r="BC282" i="2"/>
  <c r="BH282" i="2"/>
  <c r="BF279" i="2"/>
  <c r="BE279" i="2"/>
  <c r="BD279" i="2"/>
  <c r="BC279" i="2"/>
  <c r="BF276" i="2"/>
  <c r="BE276" i="2"/>
  <c r="BD276" i="2"/>
  <c r="BC276" i="2"/>
  <c r="BH276" i="2"/>
  <c r="BF273" i="2"/>
  <c r="BE273" i="2"/>
  <c r="BD273" i="2"/>
  <c r="BC273" i="2"/>
  <c r="BH273" i="2"/>
  <c r="BF272" i="2"/>
  <c r="BE272" i="2"/>
  <c r="BD272" i="2"/>
  <c r="BC272" i="2"/>
  <c r="BF269" i="2"/>
  <c r="BE269" i="2"/>
  <c r="BD269" i="2"/>
  <c r="BC269" i="2"/>
  <c r="BH269" i="2"/>
  <c r="BF268" i="2"/>
  <c r="BE268" i="2"/>
  <c r="BD268" i="2"/>
  <c r="BC268" i="2"/>
  <c r="BH268" i="2"/>
  <c r="BF265" i="2"/>
  <c r="BE265" i="2"/>
  <c r="BD265" i="2"/>
  <c r="BC265" i="2"/>
  <c r="BH265" i="2"/>
  <c r="BF264" i="2"/>
  <c r="BE264" i="2"/>
  <c r="BD264" i="2"/>
  <c r="BC264" i="2"/>
  <c r="BH264" i="2"/>
  <c r="BF261" i="2"/>
  <c r="BE261" i="2"/>
  <c r="BD261" i="2"/>
  <c r="BC261" i="2"/>
  <c r="BH261" i="2"/>
  <c r="BF260" i="2"/>
  <c r="BE260" i="2"/>
  <c r="BD260" i="2"/>
  <c r="BC260" i="2"/>
  <c r="BH260" i="2"/>
  <c r="BF257" i="2"/>
  <c r="BE257" i="2"/>
  <c r="BD257" i="2"/>
  <c r="BC257" i="2"/>
  <c r="K257" i="2"/>
  <c r="BB257" i="2" s="1"/>
  <c r="BF254" i="2"/>
  <c r="BE254" i="2"/>
  <c r="BD254" i="2"/>
  <c r="BC254" i="2"/>
  <c r="BH254" i="2"/>
  <c r="BF249" i="2"/>
  <c r="BE249" i="2"/>
  <c r="BD249" i="2"/>
  <c r="BC249" i="2"/>
  <c r="BH249" i="2"/>
  <c r="BF248" i="2"/>
  <c r="BE248" i="2"/>
  <c r="BD248" i="2"/>
  <c r="BC248" i="2"/>
  <c r="K248" i="2"/>
  <c r="BB248" i="2" s="1"/>
  <c r="BF245" i="2"/>
  <c r="BE245" i="2"/>
  <c r="BD245" i="2"/>
  <c r="BC245" i="2"/>
  <c r="BH245" i="2"/>
  <c r="BF244" i="2"/>
  <c r="BE244" i="2"/>
  <c r="BD244" i="2"/>
  <c r="BC244" i="2"/>
  <c r="BF241" i="2"/>
  <c r="BE241" i="2"/>
  <c r="BD241" i="2"/>
  <c r="BC241" i="2"/>
  <c r="K241" i="2"/>
  <c r="BB241" i="2" s="1"/>
  <c r="BF240" i="2"/>
  <c r="BE240" i="2"/>
  <c r="BD240" i="2"/>
  <c r="BC240" i="2"/>
  <c r="K240" i="2"/>
  <c r="BB240" i="2" s="1"/>
  <c r="BF237" i="2"/>
  <c r="BE237" i="2"/>
  <c r="BD237" i="2"/>
  <c r="BC237" i="2"/>
  <c r="BH237" i="2"/>
  <c r="BF236" i="2"/>
  <c r="BE236" i="2"/>
  <c r="BD236" i="2"/>
  <c r="BC236" i="2"/>
  <c r="BH236" i="2"/>
  <c r="BF233" i="2"/>
  <c r="BE233" i="2"/>
  <c r="BD233" i="2"/>
  <c r="BC233" i="2"/>
  <c r="K233" i="2"/>
  <c r="BB233" i="2" s="1"/>
  <c r="BF232" i="2"/>
  <c r="BE232" i="2"/>
  <c r="BD232" i="2"/>
  <c r="BC232" i="2"/>
  <c r="K232" i="2"/>
  <c r="BB232" i="2" s="1"/>
  <c r="BF229" i="2"/>
  <c r="BE229" i="2"/>
  <c r="BD229" i="2"/>
  <c r="BC229" i="2"/>
  <c r="K229" i="2"/>
  <c r="BB229" i="2" s="1"/>
  <c r="BF228" i="2"/>
  <c r="BE228" i="2"/>
  <c r="BD228" i="2"/>
  <c r="BC228" i="2"/>
  <c r="K228" i="2"/>
  <c r="BB228" i="2" s="1"/>
  <c r="BF225" i="2"/>
  <c r="BE225" i="2"/>
  <c r="BD225" i="2"/>
  <c r="BC225" i="2"/>
  <c r="BH225" i="2"/>
  <c r="BF223" i="2"/>
  <c r="BE223" i="2"/>
  <c r="BD223" i="2"/>
  <c r="BC223" i="2"/>
  <c r="BH223" i="2"/>
  <c r="BF219" i="2"/>
  <c r="BE219" i="2"/>
  <c r="BD219" i="2"/>
  <c r="BC219" i="2"/>
  <c r="BH219" i="2"/>
  <c r="BF217" i="2"/>
  <c r="BE217" i="2"/>
  <c r="BD217" i="2"/>
  <c r="BC217" i="2"/>
  <c r="BH217" i="2"/>
  <c r="BF214" i="2"/>
  <c r="BE214" i="2"/>
  <c r="BD214" i="2"/>
  <c r="BC214" i="2"/>
  <c r="BH214" i="2"/>
  <c r="BF212" i="2"/>
  <c r="BE212" i="2"/>
  <c r="BD212" i="2"/>
  <c r="BC212" i="2"/>
  <c r="BH212" i="2"/>
  <c r="BF203" i="2"/>
  <c r="BE203" i="2"/>
  <c r="BD203" i="2"/>
  <c r="BC203" i="2"/>
  <c r="BH203" i="2"/>
  <c r="BF199" i="2"/>
  <c r="BE199" i="2"/>
  <c r="BD199" i="2"/>
  <c r="BC199" i="2"/>
  <c r="BH199" i="2"/>
  <c r="BF194" i="2"/>
  <c r="BE194" i="2"/>
  <c r="BD194" i="2"/>
  <c r="BC194" i="2"/>
  <c r="BH194" i="2"/>
  <c r="BF191" i="2"/>
  <c r="BE191" i="2"/>
  <c r="BD191" i="2"/>
  <c r="BC191" i="2"/>
  <c r="K191" i="2"/>
  <c r="BB191" i="2" s="1"/>
  <c r="BF188" i="2"/>
  <c r="BE188" i="2"/>
  <c r="BD188" i="2"/>
  <c r="BC188" i="2"/>
  <c r="K188" i="2"/>
  <c r="BB188" i="2" s="1"/>
  <c r="BF186" i="2"/>
  <c r="BE186" i="2"/>
  <c r="BD186" i="2"/>
  <c r="BC186" i="2"/>
  <c r="K186" i="2"/>
  <c r="BB186" i="2" s="1"/>
  <c r="BF183" i="2"/>
  <c r="BE183" i="2"/>
  <c r="BD183" i="2"/>
  <c r="BC183" i="2"/>
  <c r="BF176" i="2"/>
  <c r="BE176" i="2"/>
  <c r="BD176" i="2"/>
  <c r="BC176" i="2"/>
  <c r="BH176" i="2"/>
  <c r="BF172" i="2"/>
  <c r="BE172" i="2"/>
  <c r="BD172" i="2"/>
  <c r="BC172" i="2"/>
  <c r="BH172" i="2"/>
  <c r="BF169" i="2"/>
  <c r="BE169" i="2"/>
  <c r="BD169" i="2"/>
  <c r="BC169" i="2"/>
  <c r="BH169" i="2"/>
  <c r="BF166" i="2"/>
  <c r="BE166" i="2"/>
  <c r="BD166" i="2"/>
  <c r="BC166" i="2"/>
  <c r="BF159" i="2"/>
  <c r="BE159" i="2"/>
  <c r="BD159" i="2"/>
  <c r="BC159" i="2"/>
  <c r="K159" i="2"/>
  <c r="BB159" i="2" s="1"/>
  <c r="BF153" i="2"/>
  <c r="BE153" i="2"/>
  <c r="BD153" i="2"/>
  <c r="BC153" i="2"/>
  <c r="BH153" i="2"/>
  <c r="BF145" i="2"/>
  <c r="BE145" i="2"/>
  <c r="BD145" i="2"/>
  <c r="BC145" i="2"/>
  <c r="BF142" i="2"/>
  <c r="BE142" i="2"/>
  <c r="BD142" i="2"/>
  <c r="BC142" i="2"/>
  <c r="BH142" i="2"/>
  <c r="BF139" i="2"/>
  <c r="BE139" i="2"/>
  <c r="BD139" i="2"/>
  <c r="BC139" i="2"/>
  <c r="K139" i="2"/>
  <c r="BB139" i="2" s="1"/>
  <c r="BF135" i="2"/>
  <c r="BE135" i="2"/>
  <c r="BD135" i="2"/>
  <c r="BC135" i="2"/>
  <c r="K135" i="2"/>
  <c r="BB135" i="2" s="1"/>
  <c r="BF131" i="2"/>
  <c r="BE131" i="2"/>
  <c r="BD131" i="2"/>
  <c r="BC131" i="2"/>
  <c r="K131" i="2"/>
  <c r="BB131" i="2" s="1"/>
  <c r="BF128" i="2"/>
  <c r="BE128" i="2"/>
  <c r="BD128" i="2"/>
  <c r="BC128" i="2"/>
  <c r="BH128" i="2"/>
  <c r="E117" i="2"/>
  <c r="F89" i="2"/>
  <c r="E87" i="2"/>
  <c r="J21" i="2"/>
  <c r="E21" i="2"/>
  <c r="J121" i="2" s="1"/>
  <c r="J20" i="2"/>
  <c r="J18" i="2"/>
  <c r="E18" i="2"/>
  <c r="F122" i="2" s="1"/>
  <c r="J17" i="2"/>
  <c r="E7" i="2"/>
  <c r="E85" i="2" s="1"/>
  <c r="L90" i="1"/>
  <c r="AM90" i="1"/>
  <c r="AM89" i="1"/>
  <c r="L89" i="1"/>
  <c r="AM87" i="1"/>
  <c r="L87" i="1"/>
  <c r="L85" i="1"/>
  <c r="L84" i="1"/>
  <c r="AU94" i="1"/>
  <c r="BH279" i="2"/>
  <c r="BH285" i="2"/>
  <c r="K183" i="2"/>
  <c r="BB183" i="2" s="1"/>
  <c r="BH307" i="2"/>
  <c r="BH272" i="2"/>
  <c r="BH244" i="2"/>
  <c r="BH166" i="2"/>
  <c r="BH314" i="2"/>
  <c r="K145" i="2"/>
  <c r="BB145" i="2" s="1"/>
  <c r="BH318" i="2"/>
  <c r="BH304" i="2"/>
  <c r="Q126" i="2" l="1"/>
  <c r="Q125" i="2" s="1"/>
  <c r="U126" i="2"/>
  <c r="U125" i="2" s="1"/>
  <c r="BH168" i="2"/>
  <c r="K168" i="2" s="1"/>
  <c r="K99" i="2" s="1"/>
  <c r="J99" i="2"/>
  <c r="BH303" i="2"/>
  <c r="K303" i="2" s="1"/>
  <c r="K103" i="2" s="1"/>
  <c r="J103" i="2"/>
  <c r="I102" i="2"/>
  <c r="I98" i="2"/>
  <c r="I100" i="2"/>
  <c r="I101" i="2"/>
  <c r="I103" i="2"/>
  <c r="I99" i="2"/>
  <c r="J100" i="2"/>
  <c r="J101" i="2"/>
  <c r="J102" i="2"/>
  <c r="BH317" i="2"/>
  <c r="K317" i="2" s="1"/>
  <c r="K104" i="2" s="1"/>
  <c r="BH320" i="2"/>
  <c r="K320" i="2" s="1"/>
  <c r="K105" i="2" s="1"/>
  <c r="I104" i="2"/>
  <c r="I105" i="2"/>
  <c r="J104" i="2"/>
  <c r="J105" i="2"/>
  <c r="J91" i="2"/>
  <c r="F92" i="2"/>
  <c r="E115" i="2"/>
  <c r="F39" i="2"/>
  <c r="BF95" i="1" s="1"/>
  <c r="BF94" i="1" s="1"/>
  <c r="W33" i="1" s="1"/>
  <c r="K128" i="2"/>
  <c r="BB128" i="2" s="1"/>
  <c r="K314" i="2"/>
  <c r="BB314" i="2" s="1"/>
  <c r="BH139" i="2"/>
  <c r="BH145" i="2"/>
  <c r="K172" i="2"/>
  <c r="BB172" i="2"/>
  <c r="BH186" i="2"/>
  <c r="K203" i="2"/>
  <c r="BB203" i="2" s="1"/>
  <c r="K217" i="2"/>
  <c r="BB217" i="2" s="1"/>
  <c r="BH228" i="2"/>
  <c r="BH233" i="2"/>
  <c r="BH241" i="2"/>
  <c r="BH248" i="2"/>
  <c r="K254" i="2"/>
  <c r="BB254" i="2" s="1"/>
  <c r="K310" i="2"/>
  <c r="BB310" i="2" s="1"/>
  <c r="K260" i="2"/>
  <c r="BB260" i="2" s="1"/>
  <c r="K268" i="2"/>
  <c r="BB268" i="2" s="1"/>
  <c r="K273" i="2"/>
  <c r="BB273" i="2" s="1"/>
  <c r="K288" i="2"/>
  <c r="BB288" i="2" s="1"/>
  <c r="K293" i="2"/>
  <c r="BB293" i="2" s="1"/>
  <c r="K302" i="2"/>
  <c r="BB302" i="2" s="1"/>
  <c r="F37" i="2"/>
  <c r="BD95" i="1" s="1"/>
  <c r="BD94" i="1" s="1"/>
  <c r="W31" i="1" s="1"/>
  <c r="BH135" i="2"/>
  <c r="BH131" i="2"/>
  <c r="K142" i="2"/>
  <c r="BB142" i="2" s="1"/>
  <c r="K153" i="2"/>
  <c r="BB153" i="2" s="1"/>
  <c r="K169" i="2"/>
  <c r="BB169" i="2" s="1"/>
  <c r="BH183" i="2"/>
  <c r="BH191" i="2"/>
  <c r="BH190" i="2" s="1"/>
  <c r="K190" i="2" s="1"/>
  <c r="K101" i="2" s="1"/>
  <c r="K199" i="2"/>
  <c r="BB199" i="2" s="1"/>
  <c r="K214" i="2"/>
  <c r="BB214" i="2" s="1"/>
  <c r="K223" i="2"/>
  <c r="BB223" i="2" s="1"/>
  <c r="BH232" i="2"/>
  <c r="BH240" i="2"/>
  <c r="K245" i="2"/>
  <c r="BB245" i="2" s="1"/>
  <c r="K304" i="2"/>
  <c r="BB304" i="2" s="1"/>
  <c r="K225" i="2"/>
  <c r="BB225" i="2" s="1"/>
  <c r="K261" i="2"/>
  <c r="BB261" i="2" s="1"/>
  <c r="K269" i="2"/>
  <c r="BB269" i="2" s="1"/>
  <c r="K276" i="2"/>
  <c r="BB276" i="2" s="1"/>
  <c r="K285" i="2"/>
  <c r="BB285" i="2" s="1"/>
  <c r="K292" i="2"/>
  <c r="BB292" i="2" s="1"/>
  <c r="K299" i="2"/>
  <c r="BB299" i="2" s="1"/>
  <c r="F36" i="2"/>
  <c r="BC95" i="1" s="1"/>
  <c r="BC94" i="1" s="1"/>
  <c r="W30" i="1" s="1"/>
  <c r="F38" i="2"/>
  <c r="BE95" i="1" s="1"/>
  <c r="BE94" i="1" s="1"/>
  <c r="W32" i="1" s="1"/>
  <c r="BH159" i="2"/>
  <c r="K176" i="2"/>
  <c r="BB176" i="2" s="1"/>
  <c r="BH188" i="2"/>
  <c r="K194" i="2"/>
  <c r="BB194" i="2" s="1"/>
  <c r="K212" i="2"/>
  <c r="BB212" i="2" s="1"/>
  <c r="K219" i="2"/>
  <c r="BB219" i="2" s="1"/>
  <c r="BH229" i="2"/>
  <c r="K236" i="2"/>
  <c r="BB236" i="2" s="1"/>
  <c r="K244" i="2"/>
  <c r="BB244" i="2" s="1"/>
  <c r="K249" i="2"/>
  <c r="BB249" i="2" s="1"/>
  <c r="BH257" i="2"/>
  <c r="K307" i="2"/>
  <c r="BB307" i="2" s="1"/>
  <c r="K237" i="2"/>
  <c r="BB237" i="2" s="1"/>
  <c r="K265" i="2"/>
  <c r="BB265" i="2" s="1"/>
  <c r="K272" i="2"/>
  <c r="BB272" i="2" s="1"/>
  <c r="K279" i="2"/>
  <c r="BB279" i="2" s="1"/>
  <c r="K289" i="2"/>
  <c r="BB289" i="2" s="1"/>
  <c r="K297" i="2"/>
  <c r="BB297" i="2" s="1"/>
  <c r="K318" i="2"/>
  <c r="BB318" i="2" s="1"/>
  <c r="K36" i="2"/>
  <c r="AY95" i="1" s="1"/>
  <c r="K166" i="2"/>
  <c r="BB166" i="2"/>
  <c r="K264" i="2"/>
  <c r="BB264" i="2" s="1"/>
  <c r="K282" i="2"/>
  <c r="BB282" i="2" s="1"/>
  <c r="K296" i="2"/>
  <c r="BB296" i="2" s="1"/>
  <c r="K321" i="2"/>
  <c r="BB321" i="2"/>
  <c r="AW95" i="1" l="1"/>
  <c r="AW94" i="1" s="1"/>
  <c r="J96" i="2"/>
  <c r="K31" i="2" s="1"/>
  <c r="AT95" i="1" s="1"/>
  <c r="AT94" i="1" s="1"/>
  <c r="J98" i="2"/>
  <c r="I97" i="2"/>
  <c r="BH198" i="2"/>
  <c r="K102" i="2" s="1"/>
  <c r="BH175" i="2"/>
  <c r="K175" i="2" s="1"/>
  <c r="K100" i="2" s="1"/>
  <c r="BH127" i="2"/>
  <c r="K127" i="2" s="1"/>
  <c r="K98" i="2" s="1"/>
  <c r="K35" i="2"/>
  <c r="AX95" i="1" s="1"/>
  <c r="AV95" i="1" s="1"/>
  <c r="F35" i="2"/>
  <c r="BB95" i="1" s="1"/>
  <c r="BB94" i="1" s="1"/>
  <c r="AX94" i="1" s="1"/>
  <c r="AK29" i="1" s="1"/>
  <c r="BA94" i="1"/>
  <c r="AZ94" i="1"/>
  <c r="AY94" i="1"/>
  <c r="AK30" i="1" s="1"/>
  <c r="J97" i="2" l="1"/>
  <c r="I96" i="2"/>
  <c r="K30" i="2" s="1"/>
  <c r="AS95" i="1" s="1"/>
  <c r="AS94" i="1" s="1"/>
  <c r="BH126" i="2"/>
  <c r="K97" i="2" s="1"/>
  <c r="AV94" i="1"/>
  <c r="W29" i="1"/>
  <c r="BH125" i="2" l="1"/>
  <c r="K96" i="2" s="1"/>
  <c r="K32" i="2" l="1"/>
  <c r="AG95" i="1" s="1"/>
  <c r="AG94" i="1" s="1"/>
  <c r="AK26" i="1" s="1"/>
  <c r="AK35" i="1" s="1"/>
  <c r="AN94" i="1" l="1"/>
  <c r="K41" i="2"/>
  <c r="AN95" i="1"/>
</calcChain>
</file>

<file path=xl/sharedStrings.xml><?xml version="1.0" encoding="utf-8"?>
<sst xmlns="http://schemas.openxmlformats.org/spreadsheetml/2006/main" count="2108" uniqueCount="494">
  <si>
    <t>Export Komplet</t>
  </si>
  <si>
    <t/>
  </si>
  <si>
    <t>2.0</t>
  </si>
  <si>
    <t>False</t>
  </si>
  <si>
    <t>True</t>
  </si>
  <si>
    <t>{809eee3b-cdf6-4fde-a608-2360ac75e8fb}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</si>
  <si>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</si>
  <si>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</si>
  <si>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</si>
  <si>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</si>
  <si>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</si>
  <si>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</si>
  <si>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</si>
  <si>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</si>
  <si>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</si>
  <si>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</si>
  <si>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827</t>
  </si>
  <si>
    <t>CC-CZ:</t>
  </si>
  <si>
    <t>22</t>
  </si>
  <si>
    <t>Místo:</t>
  </si>
  <si>
    <t>Datum:</t>
  </si>
  <si>
    <t>Zadavatel:</t>
  </si>
  <si>
    <t>IČ:</t>
  </si>
  <si>
    <t>DIČ:</t>
  </si>
  <si>
    <t>Zhotovitel:</t>
  </si>
  <si>
    <t xml:space="preserve"> 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</si>
  <si>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</si>
  <si>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</si>
  <si>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</si>
  <si>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</si>
  <si>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</si>
  <si>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</si>
  <si>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</si>
  <si>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</si>
  <si>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</si>
  <si>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</si>
  <si>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</si>
  <si>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</si>
  <si>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</si>
  <si>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</si>
  <si>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</si>
  <si>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</si>
  <si>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</si>
  <si>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</si>
  <si>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</si>
  <si>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</si>
  <si>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</si>
  <si>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</si>
  <si>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</si>
  <si>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</si>
  <si>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</si>
  <si>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</si>
  <si>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</si>
  <si>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</si>
  <si>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</si>
  <si>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</si>
  <si>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</si>
  <si>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</si>
  <si>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</si>
  <si>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</si>
  <si>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</si>
  <si>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</si>
  <si>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</si>
  <si>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</si>
  <si>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</si>
  <si>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</si>
  <si>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</si>
  <si>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</si>
  <si>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</si>
  <si>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</si>
  <si>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</si>
  <si>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</si>
  <si>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</si>
  <si>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</si>
  <si>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</si>
  <si>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</si>
  <si>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</t>
  </si>
  <si>
    <t>Areálová kanalizace</t>
  </si>
  <si>
    <t>STA</t>
  </si>
  <si>
    <t>1</t>
  </si>
  <si>
    <t>{99a82085-2f5e-4579-932e-cb7eee4d44a4}</t>
  </si>
  <si>
    <t>2</t>
  </si>
  <si>
    <t>KRYCÍ LIST SOUPISU PRACÍ</t>
  </si>
  <si>
    <t>Objekt: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</si>
  <si>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</si>
  <si>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</si>
  <si>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</si>
  <si>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</si>
  <si>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</si>
  <si>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</si>
  <si>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</si>
  <si>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</si>
  <si>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</si>
  <si>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</si>
  <si>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</si>
  <si>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</si>
  <si>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</si>
  <si>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</si>
  <si>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</si>
  <si>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</si>
  <si>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</si>
  <si>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 xml:space="preserve">    HZS - Hodinové zúčtovací sazby</t>
  </si>
  <si>
    <t>SOUPIS PRACÍ</t>
  </si>
  <si>
    <t>PČ</t>
  </si>
  <si>
    <t>MJ</t>
  </si>
  <si>
    <t>Množství</t>
  </si>
  <si>
    <t>J. materiál [CZK]</t>
  </si>
  <si>
    <t>J. montáž [CZK]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</si>
  <si>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</si>
  <si>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</si>
  <si>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</si>
  <si>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</si>
  <si>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</si>
  <si>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</si>
  <si>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</si>
  <si>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</si>
  <si>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</si>
  <si>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</si>
  <si>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</si>
  <si>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</si>
  <si>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</si>
  <si>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</si>
  <si>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</si>
  <si>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113105111</t>
  </si>
  <si>
    <t>Rozebrání dlažeb z lomového kamene s přemístěním hmot na skládku na vzdálenost do 3 m nebo s naložením na dopravní prostředek, kladených na sucho</t>
  </si>
  <si>
    <t>m2</t>
  </si>
  <si>
    <t>4</t>
  </si>
  <si>
    <t>-1986154368</t>
  </si>
  <si>
    <t>Online PSC</t>
  </si>
  <si>
    <t>https://podminky.urs.cz/item/CS_URS_2024_02/113105111</t>
  </si>
  <si>
    <t>VV</t>
  </si>
  <si>
    <t>170,3*1,2</t>
  </si>
  <si>
    <t>132251104</t>
  </si>
  <si>
    <t>Hloubení nezapažených rýh šířky do 800 mm strojně s urovnáním dna do předepsaného profilu a spádu v hornině třídy těžitelnosti I skupiny 3 přes 100 m3</t>
  </si>
  <si>
    <t>m3</t>
  </si>
  <si>
    <t>-1816574553</t>
  </si>
  <si>
    <t>https://podminky.urs.cz/item/CS_URS_2024_02/132251104</t>
  </si>
  <si>
    <t>samostatná rýhy potrubí DN 150 a 200</t>
  </si>
  <si>
    <t>(52,3+22,6)*0,8*1,7</t>
  </si>
  <si>
    <t>3</t>
  </si>
  <si>
    <t>132254204</t>
  </si>
  <si>
    <t>Hloubení zapažených rýh šířky přes 800 do 2 000 mm strojně s urovnáním dna do předepsaného profilu a spádu v hornině třídy těžitelnosti I skupiny 3 přes 100 do 500 m3</t>
  </si>
  <si>
    <t>-328425123</t>
  </si>
  <si>
    <t>https://podminky.urs.cz/item/CS_URS_2024_02/132254204</t>
  </si>
  <si>
    <t>samostatná rýhy potrubí DN 300</t>
  </si>
  <si>
    <t>(95,4)*1,0*1,7</t>
  </si>
  <si>
    <t>151101101</t>
  </si>
  <si>
    <t>Zřízení pažení a rozepření stěn rýh pro podzemní vedení příložné pro jakoukoliv mezerovitost, hloubky do 2 m</t>
  </si>
  <si>
    <t>1416075508</t>
  </si>
  <si>
    <t>https://podminky.urs.cz/item/CS_URS_2024_02/151101101</t>
  </si>
  <si>
    <t>170,3*2*1,5</t>
  </si>
  <si>
    <t>5</t>
  </si>
  <si>
    <t>151101111</t>
  </si>
  <si>
    <t>Odstranění pažení a rozepření stěn rýh pro podzemní vedení s uložením materiálu na vzdálenost do 3 m od kraje výkopu příložné, hloubky do 2 m</t>
  </si>
  <si>
    <t>1292696886</t>
  </si>
  <si>
    <t>https://podminky.urs.cz/item/CS_URS_2024_02/151101111</t>
  </si>
  <si>
    <t>510,9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</si>
  <si>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</si>
  <si>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</si>
  <si>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</si>
  <si>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-1881382586</t>
  </si>
  <si>
    <t>https://podminky.urs.cz/item/CS_URS_2024_02/162751117</t>
  </si>
  <si>
    <t>vytlačené zeminy</t>
  </si>
  <si>
    <t>obsyp</t>
  </si>
  <si>
    <t>86,234</t>
  </si>
  <si>
    <t>podsyp (lože)</t>
  </si>
  <si>
    <t>23,298</t>
  </si>
  <si>
    <t>Součet</t>
  </si>
  <si>
    <t>7</t>
  </si>
  <si>
    <t>174151101</t>
  </si>
  <si>
    <t>Zásyp sypaninou z jakékoliv horniny strojně s uložením výkopku ve vrstvách se zhutněním jam, šachet, rýh nebo kolem objektů v těchto vykopávkách</t>
  </si>
  <si>
    <t>1827567602</t>
  </si>
  <si>
    <t>https://podminky.urs.cz/item/CS_URS_2024_02/174151101</t>
  </si>
  <si>
    <t>P</t>
  </si>
  <si>
    <t>Poznámka k položce:_x000D_
zpětný zásyp z nakupovaných materiálů po úroveň kkonstrukčních vrstev nové vozovky a chodníku_x000D_
zpětný zásyp zeminou vhodnou z výkopu</t>
  </si>
  <si>
    <t>zásyp rýhy zeminou vhodnou z výkopu</t>
  </si>
  <si>
    <t>(101,864+162,18)-109,532</t>
  </si>
  <si>
    <t>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</si>
  <si>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</si>
  <si>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</si>
  <si>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1156338435</t>
  </si>
  <si>
    <t>https://podminky.urs.cz/item/CS_URS_2024_02/175151101</t>
  </si>
  <si>
    <t>arálová kanalizace DN 300</t>
  </si>
  <si>
    <t>95,4*1*0,615</t>
  </si>
  <si>
    <t>přípojky DN 150 a 200</t>
  </si>
  <si>
    <t>(52,3+22,6)*0,8*0,46</t>
  </si>
  <si>
    <t>9</t>
  </si>
  <si>
    <t>M</t>
  </si>
  <si>
    <t>58337302</t>
  </si>
  <si>
    <t>štěrkopísek frakce 0/16</t>
  </si>
  <si>
    <t>t</t>
  </si>
  <si>
    <t>887427708</t>
  </si>
  <si>
    <t>86,234*2 'Přepočtené koeficientem množství</t>
  </si>
  <si>
    <t>Svislé a kompletní konstrukce</t>
  </si>
  <si>
    <t>10</t>
  </si>
  <si>
    <t>359901111</t>
  </si>
  <si>
    <t>Vyčištění stok jakékoliv výšky</t>
  </si>
  <si>
    <t>m</t>
  </si>
  <si>
    <t>692221259</t>
  </si>
  <si>
    <t>https://podminky.urs.cz/item/CS_URS_2024_02/359901111</t>
  </si>
  <si>
    <t>52,3+22,6+95,4</t>
  </si>
  <si>
    <t>11</t>
  </si>
  <si>
    <t>359901211</t>
  </si>
  <si>
    <t>Monitoring stok (kamerový systém) jakékoli výšky nová kanalizace</t>
  </si>
  <si>
    <t>548450626</t>
  </si>
  <si>
    <t>https://podminky.urs.cz/item/CS_URS_2024_02/359901211</t>
  </si>
  <si>
    <t>170,3</t>
  </si>
  <si>
    <t>Vodorovné konstrukce</t>
  </si>
  <si>
    <t>451572111</t>
  </si>
  <si>
    <t>Lože pod potrubí, stoky a drobné objekty v otevřeném výkopu z kameniva drobného těženého 0 až 4 mm</t>
  </si>
  <si>
    <t>191838723</t>
  </si>
  <si>
    <t>https://podminky.urs.cz/item/CS_URS_2024_02/451572111</t>
  </si>
  <si>
    <t>95,4*1*0,15</t>
  </si>
  <si>
    <t>(52,3+22,6)*0,8*0,15</t>
  </si>
  <si>
    <t>13</t>
  </si>
  <si>
    <t>452112112</t>
  </si>
  <si>
    <t>Osazení betonových dílců prstenců nebo rámů pod poklopy a mříže, výšky do 100 mm</t>
  </si>
  <si>
    <t>kus</t>
  </si>
  <si>
    <t>1605962527</t>
  </si>
  <si>
    <t>https://podminky.urs.cz/item/CS_URS_2024_02/452112112</t>
  </si>
  <si>
    <t>14</t>
  </si>
  <si>
    <t>59224011</t>
  </si>
  <si>
    <t>prstenec šachtový vyrovnávací betonový 625x100x60mm</t>
  </si>
  <si>
    <t>-1981953222</t>
  </si>
  <si>
    <t>15</t>
  </si>
  <si>
    <t>59224013</t>
  </si>
  <si>
    <t>prstenec šachtový vyrovnávací betonový 625x100x100mm</t>
  </si>
  <si>
    <t>-896555352</t>
  </si>
  <si>
    <t>Komunikace pozemní</t>
  </si>
  <si>
    <t>16</t>
  </si>
  <si>
    <t>564851111</t>
  </si>
  <si>
    <t>Podklad ze štěrkodrti ŠD s rozprostřením a zhutněním plochy přes 100 m2, po zhutnění tl. 150 mm</t>
  </si>
  <si>
    <t>-1022486131</t>
  </si>
  <si>
    <t>https://podminky.urs.cz/item/CS_URS_2024_02/564851111</t>
  </si>
  <si>
    <t>204,36</t>
  </si>
  <si>
    <t>17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</si>
  <si>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</si>
  <si>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</si>
  <si>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2022886654</t>
  </si>
  <si>
    <t>https://podminky.urs.cz/item/CS_URS_2024_02/591111111</t>
  </si>
  <si>
    <t>Poznámka k položce:_x000D_
jako materiál bude použita původní dlažba</t>
  </si>
  <si>
    <t>Trubní vedení</t>
  </si>
  <si>
    <t>18</t>
  </si>
  <si>
    <t>810391811</t>
  </si>
  <si>
    <t>Bourání stávajícího potrubí z betonu v otevřeném výkopu DN přes 200 do 400</t>
  </si>
  <si>
    <t>984321935</t>
  </si>
  <si>
    <t>https://podminky.urs.cz/item/CS_URS_2024_02/810391811</t>
  </si>
  <si>
    <t>Poznámka k položce:_x000D_
odstranění stávající jednotné kanalizace vedoucí v trase nové</t>
  </si>
  <si>
    <t>95+21+3+2+4+3+3</t>
  </si>
  <si>
    <t>19</t>
  </si>
  <si>
    <t>871310320</t>
  </si>
  <si>
    <t>Montáž kanalizačního potrubí z plastů z polypropylenu PP hladkého plnostěnného SN 12 DN 150</t>
  </si>
  <si>
    <t>-1630601025</t>
  </si>
  <si>
    <t>https://podminky.urs.cz/item/CS_URS_2024_02/871310320</t>
  </si>
  <si>
    <t>21,4+6+4</t>
  </si>
  <si>
    <t>3,6</t>
  </si>
  <si>
    <t>3,8+1+1,5</t>
  </si>
  <si>
    <t>20</t>
  </si>
  <si>
    <t>28617031</t>
  </si>
  <si>
    <t>trubka kanalizační PP plnostěnná třívrstvá DN 150x3000mm SN12</t>
  </si>
  <si>
    <t>204745898</t>
  </si>
  <si>
    <t>52,3*1,015 'Přepočtené koeficientem množství</t>
  </si>
  <si>
    <t>871350320</t>
  </si>
  <si>
    <t>Montáž kanalizačního potrubí z plastů z polypropylenu PP hladkého plnostěnného SN 12 DN 200</t>
  </si>
  <si>
    <t>171022564</t>
  </si>
  <si>
    <t>https://podminky.urs.cz/item/CS_URS_2024_02/871350320</t>
  </si>
  <si>
    <t>22,6</t>
  </si>
  <si>
    <t>28617032</t>
  </si>
  <si>
    <t>trubka kanalizační PP plnostěnná třívrstvá DN 200x3000mm SN12</t>
  </si>
  <si>
    <t>-1585970775</t>
  </si>
  <si>
    <t>22,6*1,015 'Přepočtené koeficientem množství</t>
  </si>
  <si>
    <t>23</t>
  </si>
  <si>
    <t>871370320</t>
  </si>
  <si>
    <t>Montáž kanalizačního potrubí z plastů z polypropylenu PP hladkého plnostěnného SN 12 DN 300</t>
  </si>
  <si>
    <t>-264122256</t>
  </si>
  <si>
    <t>https://podminky.urs.cz/item/CS_URS_2024_02/871370320</t>
  </si>
  <si>
    <t>Poznámka k položce:_x000D_
Stoka A</t>
  </si>
  <si>
    <t>95,4</t>
  </si>
  <si>
    <t>24</t>
  </si>
  <si>
    <t>28617040</t>
  </si>
  <si>
    <t>trubka kanalizační PP plnostěnná třívrstvá DN 300x6000mm SN12</t>
  </si>
  <si>
    <t>-1196645598</t>
  </si>
  <si>
    <t>95,4*1,015 'Přepočtené koeficientem množství</t>
  </si>
  <si>
    <t>25</t>
  </si>
  <si>
    <t>877310310</t>
  </si>
  <si>
    <t>Montáž tvarovek na kanalizačním plastovém potrubí z polypropylenu PP hladkého plnostěnného kolen DN 150</t>
  </si>
  <si>
    <t>920035367</t>
  </si>
  <si>
    <t>https://podminky.urs.cz/item/CS_URS_2024_02/877310310</t>
  </si>
  <si>
    <t>26</t>
  </si>
  <si>
    <t>28617182</t>
  </si>
  <si>
    <t>koleno kanalizační PP SN16 45° DN 150</t>
  </si>
  <si>
    <t>-1399311314</t>
  </si>
  <si>
    <t>27</t>
  </si>
  <si>
    <t>877310320</t>
  </si>
  <si>
    <t>Montáž tvarovek na kanalizačním plastovém potrubí z PP nebo PVC-U hladkého plnostěnného odboček DN 150</t>
  </si>
  <si>
    <t>-872827236</t>
  </si>
  <si>
    <t>https://podminky.urs.cz/item/CS_URS_2024_02/877310320</t>
  </si>
  <si>
    <t>28</t>
  </si>
  <si>
    <t>28617205</t>
  </si>
  <si>
    <t>odbočka kanalizační PP třívrstvá SN16 45° DN 150/150</t>
  </si>
  <si>
    <t>482145189</t>
  </si>
  <si>
    <t>29</t>
  </si>
  <si>
    <t>877350310</t>
  </si>
  <si>
    <t>Montáž tvarovek na kanalizačním plastovém potrubí z PP nebo PVC-U hladkého plnostěnného kolen, víček nebo hrdlových uzávěrů DN 200</t>
  </si>
  <si>
    <t>-1730882828</t>
  </si>
  <si>
    <t>https://podminky.urs.cz/item/CS_URS_2024_02/877350310</t>
  </si>
  <si>
    <t>30</t>
  </si>
  <si>
    <t>28617183</t>
  </si>
  <si>
    <t>koleno kanalizační PP třívrstvé SN16 DN 200x45°</t>
  </si>
  <si>
    <t>2090958880</t>
  </si>
  <si>
    <t>31</t>
  </si>
  <si>
    <t>877350320</t>
  </si>
  <si>
    <t>Montáž tvarovek na kanalizačním plastovém potrubí z PP nebo PVC-U hladkého plnostěnného odboček DN 200</t>
  </si>
  <si>
    <t>-1967336372</t>
  </si>
  <si>
    <t>https://podminky.urs.cz/item/CS_URS_2024_02/877350320</t>
  </si>
  <si>
    <t>32</t>
  </si>
  <si>
    <t>28617207</t>
  </si>
  <si>
    <t>odbočka kanalizační PP třívrstvá SN16 45° DN 200/150</t>
  </si>
  <si>
    <t>2067496091</t>
  </si>
  <si>
    <t>33</t>
  </si>
  <si>
    <t>877370310</t>
  </si>
  <si>
    <t>Montáž tvarovek na kanalizačním plastovém potrubí z polypropylenu PP hladkého plnostěnného kolen DN 300</t>
  </si>
  <si>
    <t>-1235266914</t>
  </si>
  <si>
    <t>https://podminky.urs.cz/item/CS_URS_2024_02/877370310</t>
  </si>
  <si>
    <t>34</t>
  </si>
  <si>
    <t>28617185</t>
  </si>
  <si>
    <t>koleno kanalizační PP SN16 45° DN 300</t>
  </si>
  <si>
    <t>-117073740</t>
  </si>
  <si>
    <t>35</t>
  </si>
  <si>
    <t>877370320</t>
  </si>
  <si>
    <t>Montáž tvarovek na kanalizačním plastovém potrubí z polypropylenu PP hladkého plnostěnného odboček DN 300</t>
  </si>
  <si>
    <t>-135324293</t>
  </si>
  <si>
    <t>https://podminky.urs.cz/item/CS_URS_2024_02/877370320</t>
  </si>
  <si>
    <t>36</t>
  </si>
  <si>
    <t>28617214</t>
  </si>
  <si>
    <t>odbočka kanalizační PP SN16 45° DN 300/150</t>
  </si>
  <si>
    <t>-1143827837</t>
  </si>
  <si>
    <t>37</t>
  </si>
  <si>
    <t>890211811R</t>
  </si>
  <si>
    <t>Bourání šachet a jímek ručně velikosti obestavěného prostoru do 1,5 m3 z prostého betonu</t>
  </si>
  <si>
    <t>-1455646040</t>
  </si>
  <si>
    <t>https://podminky.urs.cz/item/CS_URS_2024_02/890211811R</t>
  </si>
  <si>
    <t>Poznámka k položce:_x000D_
kompletní vybourání, vč. odstranění poklopů, mříží, atp.</t>
  </si>
  <si>
    <t>stávající revizní šachty a uliční vpusti</t>
  </si>
  <si>
    <t>6*1,5</t>
  </si>
  <si>
    <t>38</t>
  </si>
  <si>
    <t>892372121</t>
  </si>
  <si>
    <t>Tlakové zkoušky vzduchem těsnícími vaky ucpávkovými DN 300</t>
  </si>
  <si>
    <t>úsek</t>
  </si>
  <si>
    <t>1029907048</t>
  </si>
  <si>
    <t>https://podminky.urs.cz/item/CS_URS_2024_02/892372121</t>
  </si>
  <si>
    <t>39</t>
  </si>
  <si>
    <t>894410101</t>
  </si>
  <si>
    <t>Osazení betonových dílců šachet kanalizačních dno DN 1000, výšky 600 mm</t>
  </si>
  <si>
    <t>1830321862</t>
  </si>
  <si>
    <t>https://podminky.urs.cz/item/CS_URS_2024_02/894410101</t>
  </si>
  <si>
    <t>40</t>
  </si>
  <si>
    <t>59224337</t>
  </si>
  <si>
    <t>dno betonové šachty kanalizační přímé 100x60x40cm</t>
  </si>
  <si>
    <t>-269713287</t>
  </si>
  <si>
    <t>41</t>
  </si>
  <si>
    <t>894410211</t>
  </si>
  <si>
    <t>Osazení betonových dílců šachet kanalizačních skruž rovná DN 1000, výšky 250 mm</t>
  </si>
  <si>
    <t>-849977423</t>
  </si>
  <si>
    <t>https://podminky.urs.cz/item/CS_URS_2024_02/894410211</t>
  </si>
  <si>
    <t>42</t>
  </si>
  <si>
    <t>59224066</t>
  </si>
  <si>
    <t>skruž betonová DN 1000x250 PS, 100x25x12cm</t>
  </si>
  <si>
    <t>1490726592</t>
  </si>
  <si>
    <t>43</t>
  </si>
  <si>
    <t>894410212</t>
  </si>
  <si>
    <t>Osazení betonových dílců šachet kanalizačních skruž rovná DN 1000, výšky 500 mm</t>
  </si>
  <si>
    <t>-1806024851</t>
  </si>
  <si>
    <t>https://podminky.urs.cz/item/CS_URS_2024_02/894410212</t>
  </si>
  <si>
    <t>44</t>
  </si>
  <si>
    <t>59224068</t>
  </si>
  <si>
    <t>skruž betonová DN 1000x500 PS, 100x50x12cm</t>
  </si>
  <si>
    <t>605561859</t>
  </si>
  <si>
    <t>45</t>
  </si>
  <si>
    <t>894410232</t>
  </si>
  <si>
    <t>Osazení betonových dílců šachet kanalizačních skruž přechodová (konus) DN 1000</t>
  </si>
  <si>
    <t>369119491</t>
  </si>
  <si>
    <t>https://podminky.urs.cz/item/CS_URS_2024_02/894410232</t>
  </si>
  <si>
    <t>46</t>
  </si>
  <si>
    <t>59224414</t>
  </si>
  <si>
    <t>konus betonové šachty DN 1000 kanalizační 100x62,5x58cm tl stěny 10, stupadla poplastovaná</t>
  </si>
  <si>
    <t>-1027219762</t>
  </si>
  <si>
    <t>47</t>
  </si>
  <si>
    <t>894812201</t>
  </si>
  <si>
    <t>Revizní a čistící šachta z polypropylenu PP pro hladké trouby DN 425 šachtové dno (DN šachty / DN trubního vedení) DN 425/150 průtočné</t>
  </si>
  <si>
    <t>-1714687662</t>
  </si>
  <si>
    <t>https://podminky.urs.cz/item/CS_URS_2024_02/894812201</t>
  </si>
  <si>
    <t>48</t>
  </si>
  <si>
    <t>894812231</t>
  </si>
  <si>
    <t>Revizní a čistící šachta z polypropylenu PP pro hladké trouby DN 425 roura šachtová korugovaná bez hrdla, světlé hloubky 1500 mm</t>
  </si>
  <si>
    <t>-1185510135</t>
  </si>
  <si>
    <t>https://podminky.urs.cz/item/CS_URS_2024_02/894812231</t>
  </si>
  <si>
    <t>49</t>
  </si>
  <si>
    <t>894812249</t>
  </si>
  <si>
    <t>Revizní a čistící šachta z polypropylenu PP pro hladké trouby DN 425 roura šachtová korugovaná Příplatek k cenám 2231 - 2242 za uříznutí šachtové roury</t>
  </si>
  <si>
    <t>-2142515308</t>
  </si>
  <si>
    <t>https://podminky.urs.cz/item/CS_URS_2024_02/894812249</t>
  </si>
  <si>
    <t>50</t>
  </si>
  <si>
    <t>894812251</t>
  </si>
  <si>
    <t>Revizní a čistící šachta z polypropylenu PP pro hladké trouby DN 425 poklop betonový (pro třídu zatížení) s betonovým konusem (B125)</t>
  </si>
  <si>
    <t>-1228965551</t>
  </si>
  <si>
    <t>https://podminky.urs.cz/item/CS_URS_2024_02/894812251</t>
  </si>
  <si>
    <t>51</t>
  </si>
  <si>
    <t>895941343</t>
  </si>
  <si>
    <t>Osazení vpusti uliční z betonových dílců DN 500 dno vysoké s kalištěm</t>
  </si>
  <si>
    <t>-1664813062</t>
  </si>
  <si>
    <t>https://podminky.urs.cz/item/CS_URS_2024_02/895941343</t>
  </si>
  <si>
    <t>52</t>
  </si>
  <si>
    <t>59224470</t>
  </si>
  <si>
    <t>vpusť uliční DN 500 kaliště vysoké 500/525x65mm</t>
  </si>
  <si>
    <t>2077789545</t>
  </si>
  <si>
    <t>53</t>
  </si>
  <si>
    <t>895941351</t>
  </si>
  <si>
    <t>Osazení vpusti uliční z betonových dílců DN 500 skruž horní pro čtvercovou vtokovou mříž</t>
  </si>
  <si>
    <t>1435153696</t>
  </si>
  <si>
    <t>https://podminky.urs.cz/item/CS_URS_2024_02/895941351</t>
  </si>
  <si>
    <t>54</t>
  </si>
  <si>
    <t>59224460</t>
  </si>
  <si>
    <t>vpusť uliční DN 500 betonová 500x190x65mm čtvercový poklop</t>
  </si>
  <si>
    <t>869810943</t>
  </si>
  <si>
    <t>55</t>
  </si>
  <si>
    <t>899104112</t>
  </si>
  <si>
    <t>Osazení poklopů litinových a ocelových včetně rámů pro třídu zatížení D400, E600</t>
  </si>
  <si>
    <t>-2072314770</t>
  </si>
  <si>
    <t>https://podminky.urs.cz/item/CS_URS_2024_02/899104112</t>
  </si>
  <si>
    <t>5+2</t>
  </si>
  <si>
    <t>56</t>
  </si>
  <si>
    <t>55241003</t>
  </si>
  <si>
    <t>poklop kanalizační betonový, litinový rám 160mm, D 400 bez odvětrání</t>
  </si>
  <si>
    <t>-413344491</t>
  </si>
  <si>
    <t>57</t>
  </si>
  <si>
    <t>28661777</t>
  </si>
  <si>
    <t>poklop šachtový litinový DN 425 do teleskopu pro třídu zatížení B125</t>
  </si>
  <si>
    <t>-155731519</t>
  </si>
  <si>
    <t>58</t>
  </si>
  <si>
    <t>899203112</t>
  </si>
  <si>
    <t>Osazení mříží litinových včetně rámů a košů na bahno pro třídu zatížení B125, C250</t>
  </si>
  <si>
    <t>-638209535</t>
  </si>
  <si>
    <t>https://podminky.urs.cz/item/CS_URS_2024_02/899203112</t>
  </si>
  <si>
    <t>59</t>
  </si>
  <si>
    <t>59224481</t>
  </si>
  <si>
    <t>mříž vtoková s rámem pro uliční vpusť 500x500, zatížení 40 tun</t>
  </si>
  <si>
    <t>-1450237957</t>
  </si>
  <si>
    <t>997</t>
  </si>
  <si>
    <t>Přesun sutě</t>
  </si>
  <si>
    <t>60</t>
  </si>
  <si>
    <t>997002611</t>
  </si>
  <si>
    <t>Nakládání suti a vybouraných hmot na dopravní prostředek pro vodorovné přemístění</t>
  </si>
  <si>
    <t>1750177755</t>
  </si>
  <si>
    <t>https://podminky.urs.cz/item/CS_URS_2024_01/997002611</t>
  </si>
  <si>
    <t>41,92+15,84</t>
  </si>
  <si>
    <t>61</t>
  </si>
  <si>
    <t>997013501</t>
  </si>
  <si>
    <t>Odvoz suti a vybouraných hmot na skládku nebo meziskládku se složením, na vzdálenost do 1 km</t>
  </si>
  <si>
    <t>-1145269145</t>
  </si>
  <si>
    <t>https://podminky.urs.cz/item/CS_URS_2024_01/997013501</t>
  </si>
  <si>
    <t>57,76</t>
  </si>
  <si>
    <t>62</t>
  </si>
  <si>
    <t>997013509</t>
  </si>
  <si>
    <t>Odvoz suti a vybouraných hmot na skládku nebo meziskládku se složením, na vzdálenost Příplatek k ceně za každý další i započatý 1 km přes 1 km</t>
  </si>
  <si>
    <t>-785194560</t>
  </si>
  <si>
    <t>https://podminky.urs.cz/item/CS_URS_2024_01/997013509</t>
  </si>
  <si>
    <t>Poznámka k položce:_x000D_
do 10 km</t>
  </si>
  <si>
    <t>9*57,76</t>
  </si>
  <si>
    <t>63</t>
  </si>
  <si>
    <t>997013862</t>
  </si>
  <si>
    <t>Poplatek za uložení stavebního odpadu na recyklační skládce (skládkovné) z armovaného betonu zatříděného do Katalogu odpadů pod kódem 17 01 01</t>
  </si>
  <si>
    <t>410936420</t>
  </si>
  <si>
    <t>https://podminky.urs.cz/item/CS_URS_2024_02/997013862</t>
  </si>
  <si>
    <t>998</t>
  </si>
  <si>
    <t>Přesun hmot</t>
  </si>
  <si>
    <t>64</t>
  </si>
  <si>
    <t>998276101</t>
  </si>
  <si>
    <t>Přesun hmot pro trubní vedení hloubené z trub z plastických hmot nebo sklolaminátových pro vodovody nebo kanalizace v otevřeném výkopu dopravní vzdálenost do 15 m</t>
  </si>
  <si>
    <t>1874277905</t>
  </si>
  <si>
    <t>https://podminky.urs.cz/item/CS_URS_2024_02/998276101</t>
  </si>
  <si>
    <t>HZS</t>
  </si>
  <si>
    <t>Hodinové zúčtovací sazby</t>
  </si>
  <si>
    <t>65</t>
  </si>
  <si>
    <t>HZS3112</t>
  </si>
  <si>
    <t>Hodinové zúčtovací sazby montáží technologických zařízení při externích montážích montér potrubí odborný</t>
  </si>
  <si>
    <t>hod</t>
  </si>
  <si>
    <t>512</t>
  </si>
  <si>
    <t>-2135951715</t>
  </si>
  <si>
    <t>https://podminky.urs.cz/item/CS_URS_2024_02/HZS3112</t>
  </si>
  <si>
    <t>Poznámka k položce:_x000D_
napojení na stávající potrubí a stávjaící odvodňovací prvky_x000D_
vč. nutného materiálu</t>
  </si>
  <si>
    <t>8*3</t>
  </si>
  <si>
    <t>Oprava areálové kanalizace, Brno Černá Pole,  Drobného 301/28</t>
  </si>
  <si>
    <t>SO - Oprava areálové kanalizace, Brno Černá Pole,  Drobného 301/28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</si>
</sst>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4" fontId="31" fillId="0" borderId="12" xfId="0" applyNumberFormat="1" applyFont="1" applyBorder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591111111" TargetMode="External"/><Relationship Id="rId18" Type="http://schemas.openxmlformats.org/officeDocument/2006/relationships/hyperlink" Target="https://podminky.urs.cz/item/CS_URS_2024_02/877310310" TargetMode="External"/><Relationship Id="rId26" Type="http://schemas.openxmlformats.org/officeDocument/2006/relationships/hyperlink" Target="https://podminky.urs.cz/item/CS_URS_2024_02/894410101" TargetMode="External"/><Relationship Id="rId39" Type="http://schemas.openxmlformats.org/officeDocument/2006/relationships/hyperlink" Target="https://podminky.urs.cz/item/CS_URS_2024_01/997013501" TargetMode="External"/><Relationship Id="rId21" Type="http://schemas.openxmlformats.org/officeDocument/2006/relationships/hyperlink" Target="https://podminky.urs.cz/item/CS_URS_2024_02/877350320" TargetMode="External"/><Relationship Id="rId34" Type="http://schemas.openxmlformats.org/officeDocument/2006/relationships/hyperlink" Target="https://podminky.urs.cz/item/CS_URS_2024_02/895941343" TargetMode="External"/><Relationship Id="rId42" Type="http://schemas.openxmlformats.org/officeDocument/2006/relationships/hyperlink" Target="https://podminky.urs.cz/item/CS_URS_2024_02/998276101" TargetMode="External"/><Relationship Id="rId7" Type="http://schemas.openxmlformats.org/officeDocument/2006/relationships/hyperlink" Target="https://podminky.urs.cz/item/CS_URS_2024_02/175151101" TargetMode="External"/><Relationship Id="rId2" Type="http://schemas.openxmlformats.org/officeDocument/2006/relationships/hyperlink" Target="https://podminky.urs.cz/item/CS_URS_2024_02/132254204" TargetMode="External"/><Relationship Id="rId16" Type="http://schemas.openxmlformats.org/officeDocument/2006/relationships/hyperlink" Target="https://podminky.urs.cz/item/CS_URS_2024_02/871350320" TargetMode="External"/><Relationship Id="rId29" Type="http://schemas.openxmlformats.org/officeDocument/2006/relationships/hyperlink" Target="https://podminky.urs.cz/item/CS_URS_2024_02/894410232" TargetMode="External"/><Relationship Id="rId1" Type="http://schemas.openxmlformats.org/officeDocument/2006/relationships/hyperlink" Target="https://podminky.urs.cz/item/CS_URS_2024_02/132251104" TargetMode="External"/><Relationship Id="rId6" Type="http://schemas.openxmlformats.org/officeDocument/2006/relationships/hyperlink" Target="https://podminky.urs.cz/item/CS_URS_2024_02/174151101" TargetMode="External"/><Relationship Id="rId11" Type="http://schemas.openxmlformats.org/officeDocument/2006/relationships/hyperlink" Target="https://podminky.urs.cz/item/CS_URS_2024_02/452112112" TargetMode="External"/><Relationship Id="rId24" Type="http://schemas.openxmlformats.org/officeDocument/2006/relationships/hyperlink" Target="https://podminky.urs.cz/item/CS_URS_2024_02/890211811R" TargetMode="External"/><Relationship Id="rId32" Type="http://schemas.openxmlformats.org/officeDocument/2006/relationships/hyperlink" Target="https://podminky.urs.cz/item/CS_URS_2024_02/894812249" TargetMode="External"/><Relationship Id="rId37" Type="http://schemas.openxmlformats.org/officeDocument/2006/relationships/hyperlink" Target="https://podminky.urs.cz/item/CS_URS_2024_02/899203112" TargetMode="External"/><Relationship Id="rId40" Type="http://schemas.openxmlformats.org/officeDocument/2006/relationships/hyperlink" Target="https://podminky.urs.cz/item/CS_URS_2024_01/997013509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4_02/162751117" TargetMode="External"/><Relationship Id="rId15" Type="http://schemas.openxmlformats.org/officeDocument/2006/relationships/hyperlink" Target="https://podminky.urs.cz/item/CS_URS_2024_02/871310320" TargetMode="External"/><Relationship Id="rId23" Type="http://schemas.openxmlformats.org/officeDocument/2006/relationships/hyperlink" Target="https://podminky.urs.cz/item/CS_URS_2024_02/877370320" TargetMode="External"/><Relationship Id="rId28" Type="http://schemas.openxmlformats.org/officeDocument/2006/relationships/hyperlink" Target="https://podminky.urs.cz/item/CS_URS_2024_02/894410212" TargetMode="External"/><Relationship Id="rId36" Type="http://schemas.openxmlformats.org/officeDocument/2006/relationships/hyperlink" Target="https://podminky.urs.cz/item/CS_URS_2024_02/899104112" TargetMode="External"/><Relationship Id="rId10" Type="http://schemas.openxmlformats.org/officeDocument/2006/relationships/hyperlink" Target="https://podminky.urs.cz/item/CS_URS_2024_02/451572111" TargetMode="External"/><Relationship Id="rId19" Type="http://schemas.openxmlformats.org/officeDocument/2006/relationships/hyperlink" Target="https://podminky.urs.cz/item/CS_URS_2024_02/877310320" TargetMode="External"/><Relationship Id="rId31" Type="http://schemas.openxmlformats.org/officeDocument/2006/relationships/hyperlink" Target="https://podminky.urs.cz/item/CS_URS_2024_02/894812231" TargetMode="External"/><Relationship Id="rId44" Type="http://schemas.openxmlformats.org/officeDocument/2006/relationships/hyperlink" Target="https://podminky.urs.cz/item/CS_URS_2024_02/113105111" TargetMode="External"/><Relationship Id="rId4" Type="http://schemas.openxmlformats.org/officeDocument/2006/relationships/hyperlink" Target="https://podminky.urs.cz/item/CS_URS_2024_02/151101111" TargetMode="External"/><Relationship Id="rId9" Type="http://schemas.openxmlformats.org/officeDocument/2006/relationships/hyperlink" Target="https://podminky.urs.cz/item/CS_URS_2024_02/359901211" TargetMode="External"/><Relationship Id="rId14" Type="http://schemas.openxmlformats.org/officeDocument/2006/relationships/hyperlink" Target="https://podminky.urs.cz/item/CS_URS_2024_02/810391811" TargetMode="External"/><Relationship Id="rId22" Type="http://schemas.openxmlformats.org/officeDocument/2006/relationships/hyperlink" Target="https://podminky.urs.cz/item/CS_URS_2024_02/877370310" TargetMode="External"/><Relationship Id="rId27" Type="http://schemas.openxmlformats.org/officeDocument/2006/relationships/hyperlink" Target="https://podminky.urs.cz/item/CS_URS_2024_02/894410211" TargetMode="External"/><Relationship Id="rId30" Type="http://schemas.openxmlformats.org/officeDocument/2006/relationships/hyperlink" Target="https://podminky.urs.cz/item/CS_URS_2024_02/894812201" TargetMode="External"/><Relationship Id="rId35" Type="http://schemas.openxmlformats.org/officeDocument/2006/relationships/hyperlink" Target="https://podminky.urs.cz/item/CS_URS_2024_02/895941351" TargetMode="External"/><Relationship Id="rId43" Type="http://schemas.openxmlformats.org/officeDocument/2006/relationships/hyperlink" Target="https://podminky.urs.cz/item/CS_URS_2024_02/HZS3112" TargetMode="External"/><Relationship Id="rId8" Type="http://schemas.openxmlformats.org/officeDocument/2006/relationships/hyperlink" Target="https://podminky.urs.cz/item/CS_URS_2024_02/359901111" TargetMode="External"/><Relationship Id="rId3" Type="http://schemas.openxmlformats.org/officeDocument/2006/relationships/hyperlink" Target="https://podminky.urs.cz/item/CS_URS_2024_02/151101101" TargetMode="External"/><Relationship Id="rId12" Type="http://schemas.openxmlformats.org/officeDocument/2006/relationships/hyperlink" Target="https://podminky.urs.cz/item/CS_URS_2024_02/564851111" TargetMode="External"/><Relationship Id="rId17" Type="http://schemas.openxmlformats.org/officeDocument/2006/relationships/hyperlink" Target="https://podminky.urs.cz/item/CS_URS_2024_02/871370320" TargetMode="External"/><Relationship Id="rId25" Type="http://schemas.openxmlformats.org/officeDocument/2006/relationships/hyperlink" Target="https://podminky.urs.cz/item/CS_URS_2024_02/892372121" TargetMode="External"/><Relationship Id="rId33" Type="http://schemas.openxmlformats.org/officeDocument/2006/relationships/hyperlink" Target="https://podminky.urs.cz/item/CS_URS_2024_02/894812251" TargetMode="External"/><Relationship Id="rId38" Type="http://schemas.openxmlformats.org/officeDocument/2006/relationships/hyperlink" Target="https://podminky.urs.cz/item/CS_URS_2024_01/997002611" TargetMode="External"/><Relationship Id="rId20" Type="http://schemas.openxmlformats.org/officeDocument/2006/relationships/hyperlink" Target="https://podminky.urs.cz/item/CS_URS_2024_02/877350310" TargetMode="External"/><Relationship Id="rId41" Type="http://schemas.openxmlformats.org/officeDocument/2006/relationships/hyperlink" Target="https://podminky.urs.cz/item/CS_URS_2024_02/99701386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1" workbookViewId="0">
      <selection activeCell="AI10" sqref="AI10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4</v>
      </c>
      <c r="BV1" s="16" t="s">
        <v>5</v>
      </c>
    </row>
    <row r="2" spans="1:74" s="1" customFormat="1" ht="36.9" customHeight="1">
      <c r="AR2" s="204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S2" s="17" t="s">
        <v>7</v>
      </c>
      <c r="BT2" s="17" t="s">
        <v>8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" customHeight="1">
      <c r="B4" s="20"/>
      <c r="D4" s="21" t="s">
        <v>10</v>
      </c>
      <c r="AR4" s="20"/>
      <c r="AS4" s="22" t="s">
        <v>11</v>
      </c>
      <c r="BS4" s="17" t="s">
        <v>12</v>
      </c>
    </row>
    <row r="5" spans="1:74" s="1" customFormat="1" ht="12" customHeight="1">
      <c r="B5" s="20"/>
      <c r="D5" s="23" t="s">
        <v>13</v>
      </c>
      <c r="K5" s="189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20"/>
      <c r="BS5" s="17" t="s">
        <v>7</v>
      </c>
    </row>
    <row r="6" spans="1:74" s="1" customFormat="1" ht="36.9" customHeight="1">
      <c r="B6" s="20"/>
      <c r="D6" s="25" t="s">
        <v>14</v>
      </c>
      <c r="K6" s="191" t="s">
        <v>492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20"/>
      <c r="BS6" s="17" t="s">
        <v>7</v>
      </c>
    </row>
    <row r="7" spans="1:74" s="1" customFormat="1" ht="12" customHeight="1">
      <c r="B7" s="20"/>
      <c r="D7" s="26" t="s">
        <v>15</v>
      </c>
      <c r="K7" s="24"/>
      <c r="AK7" s="26" t="s">
        <v>17</v>
      </c>
      <c r="AN7" s="24"/>
      <c r="AR7" s="20"/>
      <c r="BS7" s="17" t="s">
        <v>7</v>
      </c>
    </row>
    <row r="8" spans="1:74" s="1" customFormat="1" ht="12" customHeight="1">
      <c r="B8" s="20"/>
      <c r="D8" s="26" t="s">
        <v>19</v>
      </c>
      <c r="K8" s="24"/>
      <c r="AK8" s="26" t="s">
        <v>20</v>
      </c>
      <c r="AN8" s="24"/>
      <c r="AR8" s="20"/>
      <c r="BS8" s="17" t="s">
        <v>7</v>
      </c>
    </row>
    <row r="9" spans="1:74" s="1" customFormat="1" ht="14.4" customHeight="1">
      <c r="B9" s="20"/>
      <c r="AR9" s="20"/>
      <c r="BS9" s="17" t="s">
        <v>7</v>
      </c>
    </row>
    <row r="10" spans="1:74" s="1" customFormat="1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7</v>
      </c>
    </row>
    <row r="11" spans="1:74" s="1" customFormat="1" ht="18.45" customHeight="1">
      <c r="B11" s="20"/>
      <c r="E11" s="24"/>
      <c r="AK11" s="26" t="s">
        <v>23</v>
      </c>
      <c r="AN11" s="24" t="s">
        <v>1</v>
      </c>
      <c r="AR11" s="20"/>
      <c r="BS11" s="17" t="s">
        <v>7</v>
      </c>
    </row>
    <row r="12" spans="1:74" s="1" customFormat="1" ht="6.9" customHeight="1">
      <c r="B12" s="20"/>
      <c r="AR12" s="20"/>
      <c r="BS12" s="17" t="s">
        <v>7</v>
      </c>
    </row>
    <row r="13" spans="1:74" s="1" customFormat="1" ht="12" customHeight="1">
      <c r="B13" s="20"/>
      <c r="D13" s="26" t="s">
        <v>24</v>
      </c>
      <c r="AK13" s="26" t="s">
        <v>22</v>
      </c>
      <c r="AN13" s="24" t="s">
        <v>1</v>
      </c>
      <c r="AR13" s="20"/>
      <c r="BS13" s="17" t="s">
        <v>7</v>
      </c>
    </row>
    <row r="14" spans="1:74" ht="13.2">
      <c r="B14" s="20"/>
      <c r="E14" s="24" t="s">
        <v>25</v>
      </c>
      <c r="AK14" s="26" t="s">
        <v>23</v>
      </c>
      <c r="AN14" s="24" t="s">
        <v>1</v>
      </c>
      <c r="AR14" s="20"/>
      <c r="BS14" s="17" t="s">
        <v>7</v>
      </c>
    </row>
    <row r="15" spans="1:74" s="1" customFormat="1" ht="6.9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22</v>
      </c>
      <c r="AN16" s="24" t="s">
        <v>1</v>
      </c>
      <c r="AR16" s="20"/>
      <c r="BS16" s="17" t="s">
        <v>3</v>
      </c>
    </row>
    <row r="17" spans="1:71" s="1" customFormat="1" ht="18.45" customHeight="1">
      <c r="B17" s="20"/>
      <c r="E17" s="24" t="s">
        <v>25</v>
      </c>
      <c r="AK17" s="26" t="s">
        <v>23</v>
      </c>
      <c r="AN17" s="24" t="s">
        <v>1</v>
      </c>
      <c r="AR17" s="20"/>
      <c r="BS17" s="17" t="s">
        <v>4</v>
      </c>
    </row>
    <row r="18" spans="1:71" s="1" customFormat="1" ht="6.9" customHeight="1">
      <c r="B18" s="20"/>
      <c r="AR18" s="20"/>
      <c r="BS18" s="17" t="s">
        <v>7</v>
      </c>
    </row>
    <row r="19" spans="1:71" s="1" customFormat="1" ht="12" customHeight="1">
      <c r="B19" s="20"/>
      <c r="D19" s="26" t="s">
        <v>27</v>
      </c>
      <c r="AK19" s="26" t="s">
        <v>22</v>
      </c>
      <c r="AN19" s="24" t="s">
        <v>1</v>
      </c>
      <c r="AR19" s="20"/>
      <c r="BS19" s="17" t="s">
        <v>7</v>
      </c>
    </row>
    <row r="20" spans="1:71" s="1" customFormat="1" ht="18.45" customHeight="1">
      <c r="B20" s="20"/>
      <c r="E20" s="24"/>
      <c r="AK20" s="26" t="s">
        <v>23</v>
      </c>
      <c r="AN20" s="24" t="s">
        <v>1</v>
      </c>
      <c r="AR20" s="20"/>
      <c r="BS20" s="17" t="s">
        <v>3</v>
      </c>
    </row>
    <row r="21" spans="1:71" s="1" customFormat="1" ht="6.9" customHeight="1">
      <c r="B21" s="20"/>
      <c r="AR21" s="20"/>
    </row>
    <row r="22" spans="1:71" s="1" customFormat="1" ht="12" customHeight="1">
      <c r="B22" s="20"/>
      <c r="D22" s="26" t="s">
        <v>28</v>
      </c>
      <c r="AR22" s="20"/>
    </row>
    <row r="23" spans="1:71" s="1" customFormat="1" ht="16.5" customHeight="1">
      <c r="B23" s="20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20"/>
    </row>
    <row r="24" spans="1:71" s="1" customFormat="1" ht="6.9" customHeight="1">
      <c r="B24" s="20"/>
      <c r="AR24" s="20"/>
    </row>
    <row r="25" spans="1:71" s="1" customFormat="1" ht="6.9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5" customHeight="1">
      <c r="A26" s="29"/>
      <c r="B26" s="30"/>
      <c r="C26" s="29"/>
      <c r="D26" s="31" t="s">
        <v>29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3">
        <f>ROUND(AG94,2)</f>
        <v>0</v>
      </c>
      <c r="AL26" s="194"/>
      <c r="AM26" s="194"/>
      <c r="AN26" s="194"/>
      <c r="AO26" s="194"/>
      <c r="AP26" s="29"/>
      <c r="AQ26" s="29"/>
      <c r="AR26" s="30"/>
      <c r="BG26" s="29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G27" s="29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5" t="s">
        <v>30</v>
      </c>
      <c r="M28" s="195"/>
      <c r="N28" s="195"/>
      <c r="O28" s="195"/>
      <c r="P28" s="195"/>
      <c r="Q28" s="29"/>
      <c r="R28" s="29"/>
      <c r="S28" s="29"/>
      <c r="T28" s="29"/>
      <c r="U28" s="29"/>
      <c r="V28" s="29"/>
      <c r="W28" s="195" t="s">
        <v>31</v>
      </c>
      <c r="X28" s="195"/>
      <c r="Y28" s="195"/>
      <c r="Z28" s="195"/>
      <c r="AA28" s="195"/>
      <c r="AB28" s="195"/>
      <c r="AC28" s="195"/>
      <c r="AD28" s="195"/>
      <c r="AE28" s="195"/>
      <c r="AF28" s="29"/>
      <c r="AG28" s="29"/>
      <c r="AH28" s="29"/>
      <c r="AI28" s="29"/>
      <c r="AJ28" s="29"/>
      <c r="AK28" s="195" t="s">
        <v>32</v>
      </c>
      <c r="AL28" s="195"/>
      <c r="AM28" s="195"/>
      <c r="AN28" s="195"/>
      <c r="AO28" s="195"/>
      <c r="AP28" s="29"/>
      <c r="AQ28" s="29"/>
      <c r="AR28" s="30"/>
      <c r="BG28" s="29"/>
    </row>
    <row r="29" spans="1:71" s="3" customFormat="1" ht="14.4" customHeight="1">
      <c r="B29" s="34"/>
      <c r="D29" s="26" t="s">
        <v>33</v>
      </c>
      <c r="F29" s="26" t="s">
        <v>34</v>
      </c>
      <c r="L29" s="198">
        <v>0.21</v>
      </c>
      <c r="M29" s="197"/>
      <c r="N29" s="197"/>
      <c r="O29" s="197"/>
      <c r="P29" s="197"/>
      <c r="W29" s="196">
        <f>ROUND(BB94, 2)</f>
        <v>0</v>
      </c>
      <c r="X29" s="197"/>
      <c r="Y29" s="197"/>
      <c r="Z29" s="197"/>
      <c r="AA29" s="197"/>
      <c r="AB29" s="197"/>
      <c r="AC29" s="197"/>
      <c r="AD29" s="197"/>
      <c r="AE29" s="197"/>
      <c r="AK29" s="196">
        <f>ROUND(AX94, 2)</f>
        <v>0</v>
      </c>
      <c r="AL29" s="197"/>
      <c r="AM29" s="197"/>
      <c r="AN29" s="197"/>
      <c r="AO29" s="197"/>
      <c r="AR29" s="34"/>
    </row>
    <row r="30" spans="1:71" s="3" customFormat="1" ht="14.4" customHeight="1">
      <c r="B30" s="34"/>
      <c r="F30" s="26" t="s">
        <v>35</v>
      </c>
      <c r="L30" s="198">
        <v>0.12</v>
      </c>
      <c r="M30" s="197"/>
      <c r="N30" s="197"/>
      <c r="O30" s="197"/>
      <c r="P30" s="197"/>
      <c r="W30" s="196">
        <f>ROUND(BC94, 2)</f>
        <v>0</v>
      </c>
      <c r="X30" s="197"/>
      <c r="Y30" s="197"/>
      <c r="Z30" s="197"/>
      <c r="AA30" s="197"/>
      <c r="AB30" s="197"/>
      <c r="AC30" s="197"/>
      <c r="AD30" s="197"/>
      <c r="AE30" s="197"/>
      <c r="AK30" s="196">
        <f>ROUND(AY94, 2)</f>
        <v>0</v>
      </c>
      <c r="AL30" s="197"/>
      <c r="AM30" s="197"/>
      <c r="AN30" s="197"/>
      <c r="AO30" s="197"/>
      <c r="AR30" s="34"/>
    </row>
    <row r="31" spans="1:71" s="3" customFormat="1" ht="14.4" hidden="1" customHeight="1">
      <c r="B31" s="34"/>
      <c r="F31" s="26" t="s">
        <v>36</v>
      </c>
      <c r="L31" s="198">
        <v>0.21</v>
      </c>
      <c r="M31" s="197"/>
      <c r="N31" s="197"/>
      <c r="O31" s="197"/>
      <c r="P31" s="197"/>
      <c r="W31" s="196">
        <f>ROUND(BD94, 2)</f>
        <v>0</v>
      </c>
      <c r="X31" s="197"/>
      <c r="Y31" s="197"/>
      <c r="Z31" s="197"/>
      <c r="AA31" s="197"/>
      <c r="AB31" s="197"/>
      <c r="AC31" s="197"/>
      <c r="AD31" s="197"/>
      <c r="AE31" s="197"/>
      <c r="AK31" s="196">
        <v>0</v>
      </c>
      <c r="AL31" s="197"/>
      <c r="AM31" s="197"/>
      <c r="AN31" s="197"/>
      <c r="AO31" s="197"/>
      <c r="AR31" s="34"/>
    </row>
    <row r="32" spans="1:71" s="3" customFormat="1" ht="14.4" hidden="1" customHeight="1">
      <c r="B32" s="34"/>
      <c r="F32" s="26" t="s">
        <v>37</v>
      </c>
      <c r="L32" s="198">
        <v>0.12</v>
      </c>
      <c r="M32" s="197"/>
      <c r="N32" s="197"/>
      <c r="O32" s="197"/>
      <c r="P32" s="197"/>
      <c r="W32" s="196">
        <f>ROUND(BE94, 2)</f>
        <v>0</v>
      </c>
      <c r="X32" s="197"/>
      <c r="Y32" s="197"/>
      <c r="Z32" s="197"/>
      <c r="AA32" s="197"/>
      <c r="AB32" s="197"/>
      <c r="AC32" s="197"/>
      <c r="AD32" s="197"/>
      <c r="AE32" s="197"/>
      <c r="AK32" s="196">
        <v>0</v>
      </c>
      <c r="AL32" s="197"/>
      <c r="AM32" s="197"/>
      <c r="AN32" s="197"/>
      <c r="AO32" s="197"/>
      <c r="AR32" s="34"/>
    </row>
    <row r="33" spans="1:59" s="3" customFormat="1" ht="14.4" hidden="1" customHeight="1">
      <c r="B33" s="34"/>
      <c r="F33" s="26" t="s">
        <v>38</v>
      </c>
      <c r="L33" s="198">
        <v>0</v>
      </c>
      <c r="M33" s="197"/>
      <c r="N33" s="197"/>
      <c r="O33" s="197"/>
      <c r="P33" s="197"/>
      <c r="W33" s="196">
        <f>ROUND(BF94, 2)</f>
        <v>0</v>
      </c>
      <c r="X33" s="197"/>
      <c r="Y33" s="197"/>
      <c r="Z33" s="197"/>
      <c r="AA33" s="197"/>
      <c r="AB33" s="197"/>
      <c r="AC33" s="197"/>
      <c r="AD33" s="197"/>
      <c r="AE33" s="197"/>
      <c r="AK33" s="196">
        <v>0</v>
      </c>
      <c r="AL33" s="197"/>
      <c r="AM33" s="197"/>
      <c r="AN33" s="197"/>
      <c r="AO33" s="197"/>
      <c r="AR33" s="34"/>
    </row>
    <row r="34" spans="1:59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G34" s="29"/>
    </row>
    <row r="35" spans="1:59" s="2" customFormat="1" ht="25.95" customHeight="1">
      <c r="A35" s="29"/>
      <c r="B35" s="30"/>
      <c r="C35" s="35"/>
      <c r="D35" s="36" t="s">
        <v>39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40</v>
      </c>
      <c r="U35" s="37"/>
      <c r="V35" s="37"/>
      <c r="W35" s="37"/>
      <c r="X35" s="219" t="s">
        <v>41</v>
      </c>
      <c r="Y35" s="220"/>
      <c r="Z35" s="220"/>
      <c r="AA35" s="220"/>
      <c r="AB35" s="220"/>
      <c r="AC35" s="37"/>
      <c r="AD35" s="37"/>
      <c r="AE35" s="37"/>
      <c r="AF35" s="37"/>
      <c r="AG35" s="37"/>
      <c r="AH35" s="37"/>
      <c r="AI35" s="37"/>
      <c r="AJ35" s="37"/>
      <c r="AK35" s="221">
        <f>SUM(AK26:AK33)</f>
        <v>0</v>
      </c>
      <c r="AL35" s="220"/>
      <c r="AM35" s="220"/>
      <c r="AN35" s="220"/>
      <c r="AO35" s="222"/>
      <c r="AP35" s="35"/>
      <c r="AQ35" s="35"/>
      <c r="AR35" s="30"/>
      <c r="BG35" s="29"/>
    </row>
    <row r="36" spans="1:59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G36" s="29"/>
    </row>
    <row r="37" spans="1:59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G37" s="29"/>
    </row>
    <row r="38" spans="1:59" s="1" customFormat="1" ht="14.4" customHeight="1">
      <c r="B38" s="20"/>
      <c r="AR38" s="20"/>
    </row>
    <row r="39" spans="1:59" s="1" customFormat="1" ht="14.4" customHeight="1">
      <c r="B39" s="20"/>
      <c r="AR39" s="20"/>
    </row>
    <row r="40" spans="1:59" s="1" customFormat="1" ht="14.4" customHeight="1">
      <c r="B40" s="20"/>
      <c r="AR40" s="20"/>
    </row>
    <row r="41" spans="1:59" s="1" customFormat="1" ht="14.4" customHeight="1">
      <c r="B41" s="20"/>
      <c r="AR41" s="20"/>
    </row>
    <row r="42" spans="1:59" s="1" customFormat="1" ht="14.4" customHeight="1">
      <c r="B42" s="20"/>
      <c r="AR42" s="20"/>
    </row>
    <row r="43" spans="1:59" s="1" customFormat="1" ht="14.4" customHeight="1">
      <c r="B43" s="20"/>
      <c r="AR43" s="20"/>
    </row>
    <row r="44" spans="1:59" s="1" customFormat="1" ht="14.4" customHeight="1">
      <c r="B44" s="20"/>
      <c r="AR44" s="20"/>
    </row>
    <row r="45" spans="1:59" s="1" customFormat="1" ht="14.4" customHeight="1">
      <c r="B45" s="20"/>
      <c r="AR45" s="20"/>
    </row>
    <row r="46" spans="1:59" s="1" customFormat="1" ht="14.4" customHeight="1">
      <c r="B46" s="20"/>
      <c r="AR46" s="20"/>
    </row>
    <row r="47" spans="1:59" s="1" customFormat="1" ht="14.4" customHeight="1">
      <c r="B47" s="20"/>
      <c r="AR47" s="20"/>
    </row>
    <row r="48" spans="1:59" s="1" customFormat="1" ht="14.4" customHeight="1">
      <c r="B48" s="20"/>
      <c r="AR48" s="20"/>
    </row>
    <row r="49" spans="1:59" s="2" customFormat="1" ht="14.4" customHeight="1">
      <c r="B49" s="39"/>
      <c r="D49" s="40" t="s">
        <v>42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43</v>
      </c>
      <c r="AI49" s="41"/>
      <c r="AJ49" s="41"/>
      <c r="AK49" s="41"/>
      <c r="AL49" s="41"/>
      <c r="AM49" s="41"/>
      <c r="AN49" s="41"/>
      <c r="AO49" s="41"/>
      <c r="AR49" s="39"/>
    </row>
    <row r="50" spans="1:59">
      <c r="B50" s="20"/>
      <c r="AR50" s="20"/>
    </row>
    <row r="51" spans="1:59">
      <c r="B51" s="20"/>
      <c r="AR51" s="20"/>
    </row>
    <row r="52" spans="1:59">
      <c r="B52" s="20"/>
      <c r="AR52" s="20"/>
    </row>
    <row r="53" spans="1:59">
      <c r="B53" s="20"/>
      <c r="AR53" s="20"/>
    </row>
    <row r="54" spans="1:59">
      <c r="B54" s="20"/>
      <c r="AR54" s="20"/>
    </row>
    <row r="55" spans="1:59">
      <c r="B55" s="20"/>
      <c r="AR55" s="20"/>
    </row>
    <row r="56" spans="1:59">
      <c r="B56" s="20"/>
      <c r="AR56" s="20"/>
    </row>
    <row r="57" spans="1:59">
      <c r="B57" s="20"/>
      <c r="AR57" s="20"/>
    </row>
    <row r="58" spans="1:59">
      <c r="B58" s="20"/>
      <c r="AR58" s="20"/>
    </row>
    <row r="59" spans="1:59">
      <c r="B59" s="20"/>
      <c r="AR59" s="20"/>
    </row>
    <row r="60" spans="1:59" s="2" customFormat="1" ht="13.2">
      <c r="A60" s="29"/>
      <c r="B60" s="30"/>
      <c r="C60" s="29"/>
      <c r="D60" s="42" t="s">
        <v>44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44</v>
      </c>
      <c r="AI60" s="32"/>
      <c r="AJ60" s="32"/>
      <c r="AK60" s="32"/>
      <c r="AL60" s="32"/>
      <c r="AM60" s="42" t="s">
        <v>45</v>
      </c>
      <c r="AN60" s="32"/>
      <c r="AO60" s="32"/>
      <c r="AP60" s="29"/>
      <c r="AQ60" s="29"/>
      <c r="AR60" s="30"/>
      <c r="BG60" s="29"/>
    </row>
    <row r="61" spans="1:59">
      <c r="B61" s="20"/>
      <c r="AR61" s="20"/>
    </row>
    <row r="62" spans="1:59">
      <c r="B62" s="20"/>
      <c r="AR62" s="20"/>
    </row>
    <row r="63" spans="1:59">
      <c r="B63" s="20"/>
      <c r="AR63" s="20"/>
    </row>
    <row r="64" spans="1:59" s="2" customFormat="1" ht="13.2">
      <c r="A64" s="29"/>
      <c r="B64" s="30"/>
      <c r="C64" s="29"/>
      <c r="D64" s="40" t="s">
        <v>46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47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G64" s="29"/>
    </row>
    <row r="65" spans="1:59">
      <c r="B65" s="20"/>
      <c r="AR65" s="20"/>
    </row>
    <row r="66" spans="1:59">
      <c r="B66" s="20"/>
      <c r="AR66" s="20"/>
    </row>
    <row r="67" spans="1:59">
      <c r="B67" s="20"/>
      <c r="AR67" s="20"/>
    </row>
    <row r="68" spans="1:59">
      <c r="B68" s="20"/>
      <c r="AR68" s="20"/>
    </row>
    <row r="69" spans="1:59">
      <c r="B69" s="20"/>
      <c r="AR69" s="20"/>
    </row>
    <row r="70" spans="1:59">
      <c r="B70" s="20"/>
      <c r="AR70" s="20"/>
    </row>
    <row r="71" spans="1:59">
      <c r="B71" s="20"/>
      <c r="AR71" s="20"/>
    </row>
    <row r="72" spans="1:59">
      <c r="B72" s="20"/>
      <c r="AR72" s="20"/>
    </row>
    <row r="73" spans="1:59">
      <c r="B73" s="20"/>
      <c r="AR73" s="20"/>
    </row>
    <row r="74" spans="1:59">
      <c r="B74" s="20"/>
      <c r="AR74" s="20"/>
    </row>
    <row r="75" spans="1:59" s="2" customFormat="1" ht="13.2">
      <c r="A75" s="29"/>
      <c r="B75" s="30"/>
      <c r="C75" s="29"/>
      <c r="D75" s="42" t="s">
        <v>44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44</v>
      </c>
      <c r="AI75" s="32"/>
      <c r="AJ75" s="32"/>
      <c r="AK75" s="32"/>
      <c r="AL75" s="32"/>
      <c r="AM75" s="42" t="s">
        <v>45</v>
      </c>
      <c r="AN75" s="32"/>
      <c r="AO75" s="32"/>
      <c r="AP75" s="29"/>
      <c r="AQ75" s="29"/>
      <c r="AR75" s="30"/>
      <c r="BG75" s="29"/>
    </row>
    <row r="76" spans="1:59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G76" s="29"/>
    </row>
    <row r="77" spans="1:59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G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G81" s="29"/>
    </row>
    <row r="82" spans="1:91" s="2" customFormat="1" ht="24.9" customHeight="1">
      <c r="A82" s="29"/>
      <c r="B82" s="30"/>
      <c r="C82" s="21" t="s">
        <v>48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G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G83" s="29"/>
    </row>
    <row r="84" spans="1:91" s="4" customFormat="1" ht="12" customHeight="1">
      <c r="B84" s="48"/>
      <c r="C84" s="26" t="s">
        <v>13</v>
      </c>
      <c r="L84" s="4">
        <f>K5</f>
        <v>0</v>
      </c>
      <c r="AR84" s="48"/>
    </row>
    <row r="85" spans="1:91" s="5" customFormat="1" ht="36.9" customHeight="1">
      <c r="B85" s="49"/>
      <c r="C85" s="50" t="s">
        <v>14</v>
      </c>
      <c r="L85" s="210" t="str">
        <f>K6</f>
        <v>Oprava areálové kanalizace, Brno Černá Pole,  Drobného 301/28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G86" s="29"/>
    </row>
    <row r="87" spans="1:91" s="2" customFormat="1" ht="12" customHeight="1">
      <c r="A87" s="29"/>
      <c r="B87" s="30"/>
      <c r="C87" s="26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/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12" t="str">
        <f>IF(AN8= "","",AN8)</f>
        <v/>
      </c>
      <c r="AN87" s="212"/>
      <c r="AO87" s="29"/>
      <c r="AP87" s="29"/>
      <c r="AQ87" s="29"/>
      <c r="AR87" s="30"/>
      <c r="BG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G88" s="29"/>
    </row>
    <row r="89" spans="1:91" s="2" customFormat="1" ht="15.15" customHeight="1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/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13" t="str">
        <f>IF(E17="","",E17)</f>
        <v xml:space="preserve"> </v>
      </c>
      <c r="AN89" s="214"/>
      <c r="AO89" s="214"/>
      <c r="AP89" s="214"/>
      <c r="AQ89" s="29"/>
      <c r="AR89" s="30"/>
      <c r="AS89" s="215" t="s">
        <v>49</v>
      </c>
      <c r="AT89" s="216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4"/>
      <c r="BG89" s="29"/>
    </row>
    <row r="90" spans="1:91" s="2" customFormat="1" ht="15.15" customHeight="1">
      <c r="A90" s="29"/>
      <c r="B90" s="30"/>
      <c r="C90" s="26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27</v>
      </c>
      <c r="AJ90" s="29"/>
      <c r="AK90" s="29"/>
      <c r="AL90" s="29"/>
      <c r="AM90" s="213" t="str">
        <f>IF(E20="","",E20)</f>
        <v/>
      </c>
      <c r="AN90" s="214"/>
      <c r="AO90" s="214"/>
      <c r="AP90" s="214"/>
      <c r="AQ90" s="29"/>
      <c r="AR90" s="30"/>
      <c r="AS90" s="217"/>
      <c r="AT90" s="218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6"/>
      <c r="BG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7"/>
      <c r="AT91" s="218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6"/>
      <c r="BG91" s="29"/>
    </row>
    <row r="92" spans="1:91" s="2" customFormat="1" ht="29.25" customHeight="1">
      <c r="A92" s="29"/>
      <c r="B92" s="30"/>
      <c r="C92" s="205" t="s">
        <v>50</v>
      </c>
      <c r="D92" s="206"/>
      <c r="E92" s="206"/>
      <c r="F92" s="206"/>
      <c r="G92" s="206"/>
      <c r="H92" s="57"/>
      <c r="I92" s="207" t="s">
        <v>51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8" t="s">
        <v>52</v>
      </c>
      <c r="AH92" s="206"/>
      <c r="AI92" s="206"/>
      <c r="AJ92" s="206"/>
      <c r="AK92" s="206"/>
      <c r="AL92" s="206"/>
      <c r="AM92" s="206"/>
      <c r="AN92" s="207" t="s">
        <v>53</v>
      </c>
      <c r="AO92" s="206"/>
      <c r="AP92" s="209"/>
      <c r="AQ92" s="58" t="s">
        <v>54</v>
      </c>
      <c r="AR92" s="30"/>
      <c r="AS92" s="59" t="s">
        <v>55</v>
      </c>
      <c r="AT92" s="60" t="s">
        <v>56</v>
      </c>
      <c r="AU92" s="60" t="s">
        <v>57</v>
      </c>
      <c r="AV92" s="60" t="s">
        <v>58</v>
      </c>
      <c r="AW92" s="60" t="s">
        <v>59</v>
      </c>
      <c r="AX92" s="60" t="s">
        <v>60</v>
      </c>
      <c r="AY92" s="60" t="s">
        <v>61</v>
      </c>
      <c r="AZ92" s="60" t="s">
        <v>62</v>
      </c>
      <c r="BA92" s="60" t="s">
        <v>63</v>
      </c>
      <c r="BB92" s="60" t="s">
        <v>64</v>
      </c>
      <c r="BC92" s="60" t="s">
        <v>65</v>
      </c>
      <c r="BD92" s="60" t="s">
        <v>66</v>
      </c>
      <c r="BE92" s="60" t="s">
        <v>67</v>
      </c>
      <c r="BF92" s="61" t="s">
        <v>68</v>
      </c>
      <c r="BG92" s="29"/>
    </row>
    <row r="93" spans="1:91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4"/>
      <c r="BG93" s="29"/>
    </row>
    <row r="94" spans="1:91" s="6" customFormat="1" ht="32.4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2">
        <f>ROUND(AG95,2)</f>
        <v>0</v>
      </c>
      <c r="AH94" s="202"/>
      <c r="AI94" s="202"/>
      <c r="AJ94" s="202"/>
      <c r="AK94" s="202"/>
      <c r="AL94" s="202"/>
      <c r="AM94" s="202"/>
      <c r="AN94" s="203">
        <f>SUM(AG94,AV94)</f>
        <v>0</v>
      </c>
      <c r="AO94" s="203"/>
      <c r="AP94" s="203"/>
      <c r="AQ94" s="69" t="s">
        <v>1</v>
      </c>
      <c r="AR94" s="65"/>
      <c r="AS94" s="70">
        <f>ROUND(AS95,2)</f>
        <v>0</v>
      </c>
      <c r="AT94" s="71">
        <f>ROUND(AT95,2)</f>
        <v>0</v>
      </c>
      <c r="AU94" s="72">
        <f>ROUND(AU95,2)</f>
        <v>0</v>
      </c>
      <c r="AV94" s="72">
        <f>ROUND(SUM(AX94:AY94),2)</f>
        <v>0</v>
      </c>
      <c r="AW94" s="73">
        <f>ROUND(AW95,5)</f>
        <v>0</v>
      </c>
      <c r="AX94" s="72">
        <f>ROUND(BB94*L29,2)</f>
        <v>0</v>
      </c>
      <c r="AY94" s="72">
        <f>ROUND(BC94*L30,2)</f>
        <v>0</v>
      </c>
      <c r="AZ94" s="72">
        <f>ROUND(BD94*L29,2)</f>
        <v>0</v>
      </c>
      <c r="BA94" s="72">
        <f>ROUND(BE94*L30,2)</f>
        <v>0</v>
      </c>
      <c r="BB94" s="72">
        <f>ROUND(BB95,2)</f>
        <v>0</v>
      </c>
      <c r="BC94" s="72">
        <f>ROUND(BC95,2)</f>
        <v>0</v>
      </c>
      <c r="BD94" s="72">
        <f>ROUND(BD95,2)</f>
        <v>0</v>
      </c>
      <c r="BE94" s="72">
        <f>ROUND(BE95,2)</f>
        <v>0</v>
      </c>
      <c r="BF94" s="74">
        <f>ROUND(BF95,2)</f>
        <v>0</v>
      </c>
      <c r="BS94" s="75" t="s">
        <v>70</v>
      </c>
      <c r="BT94" s="75" t="s">
        <v>71</v>
      </c>
      <c r="BU94" s="76" t="s">
        <v>72</v>
      </c>
      <c r="BV94" s="75" t="s">
        <v>73</v>
      </c>
      <c r="BW94" s="75" t="s">
        <v>5</v>
      </c>
      <c r="BX94" s="75" t="s">
        <v>74</v>
      </c>
      <c r="CL94" s="75" t="s">
        <v>16</v>
      </c>
    </row>
    <row r="95" spans="1:91" s="7" customFormat="1" ht="16.5" customHeight="1">
      <c r="A95" s="77" t="s">
        <v>75</v>
      </c>
      <c r="B95" s="78"/>
      <c r="C95" s="79"/>
      <c r="D95" s="201" t="s">
        <v>76</v>
      </c>
      <c r="E95" s="201"/>
      <c r="F95" s="201"/>
      <c r="G95" s="201"/>
      <c r="H95" s="201"/>
      <c r="I95" s="80"/>
      <c r="J95" s="201" t="s">
        <v>77</v>
      </c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  <c r="AF95" s="201"/>
      <c r="AG95" s="199">
        <f>'SO - Areálová kanalizace'!K32</f>
        <v>0</v>
      </c>
      <c r="AH95" s="200"/>
      <c r="AI95" s="200"/>
      <c r="AJ95" s="200"/>
      <c r="AK95" s="200"/>
      <c r="AL95" s="200"/>
      <c r="AM95" s="200"/>
      <c r="AN95" s="199">
        <f>SUM(AG95,AV95)</f>
        <v>0</v>
      </c>
      <c r="AO95" s="200"/>
      <c r="AP95" s="200"/>
      <c r="AQ95" s="81" t="s">
        <v>78</v>
      </c>
      <c r="AR95" s="78"/>
      <c r="AS95" s="82">
        <f>'SO - Areálová kanalizace'!K30</f>
        <v>0</v>
      </c>
      <c r="AT95" s="83">
        <f>'SO - Areálová kanalizace'!K31</f>
        <v>0</v>
      </c>
      <c r="AU95" s="83">
        <v>0</v>
      </c>
      <c r="AV95" s="83">
        <f>ROUND(SUM(AX95:AY95),2)</f>
        <v>0</v>
      </c>
      <c r="AW95" s="84">
        <f>'SO - Areálová kanalizace'!S125</f>
        <v>0</v>
      </c>
      <c r="AX95" s="83">
        <f>'SO - Areálová kanalizace'!K35</f>
        <v>0</v>
      </c>
      <c r="AY95" s="83">
        <f>'SO - Areálová kanalizace'!K36</f>
        <v>0</v>
      </c>
      <c r="AZ95" s="83">
        <f>'SO - Areálová kanalizace'!K37</f>
        <v>0</v>
      </c>
      <c r="BA95" s="83">
        <f>'SO - Areálová kanalizace'!K38</f>
        <v>0</v>
      </c>
      <c r="BB95" s="83">
        <f>'SO - Areálová kanalizace'!F35</f>
        <v>0</v>
      </c>
      <c r="BC95" s="83">
        <f>'SO - Areálová kanalizace'!F36</f>
        <v>0</v>
      </c>
      <c r="BD95" s="83">
        <f>'SO - Areálová kanalizace'!F37</f>
        <v>0</v>
      </c>
      <c r="BE95" s="83">
        <f>'SO - Areálová kanalizace'!F38</f>
        <v>0</v>
      </c>
      <c r="BF95" s="85">
        <f>'SO - Areálová kanalizace'!F39</f>
        <v>0</v>
      </c>
      <c r="BT95" s="86" t="s">
        <v>79</v>
      </c>
      <c r="BV95" s="86" t="s">
        <v>73</v>
      </c>
      <c r="BW95" s="86" t="s">
        <v>80</v>
      </c>
      <c r="BX95" s="86" t="s">
        <v>5</v>
      </c>
      <c r="CL95" s="86" t="s">
        <v>16</v>
      </c>
      <c r="CM95" s="86" t="s">
        <v>81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</row>
    <row r="97" spans="1:59" s="2" customFormat="1" ht="6.9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</row>
  </sheetData>
  <mergeCells count="40">
    <mergeCell ref="AR2:BG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 - Areálová kanaliz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J326"/>
  <sheetViews>
    <sheetView showGridLines="0" tabSelected="1" topLeftCell="A202" workbookViewId="0">
      <selection activeCell="E9" sqref="E9:H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42578125" style="1" customWidth="1"/>
    <col min="12" max="12" width="9.28515625" style="1" hidden="1" customWidth="1"/>
    <col min="13" max="13" width="10.85546875" style="1" hidden="1" customWidth="1"/>
    <col min="14" max="14" width="9.28515625" style="1" hidden="1" customWidth="1"/>
    <col min="15" max="23" width="14.140625" style="1" hidden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41" max="62" width="9.28515625" style="1" hidden="1"/>
  </cols>
  <sheetData>
    <row r="1" spans="1:43">
      <c r="A1" s="87"/>
    </row>
    <row r="2" spans="1:43" s="1" customFormat="1" ht="36.9" customHeight="1">
      <c r="L2" s="204" t="s">
        <v>6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AQ2" s="17" t="s">
        <v>80</v>
      </c>
    </row>
    <row r="3" spans="1:43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Q3" s="17" t="s">
        <v>81</v>
      </c>
    </row>
    <row r="4" spans="1:43" s="1" customFormat="1" ht="24.9" customHeight="1">
      <c r="B4" s="20"/>
      <c r="D4" s="21" t="s">
        <v>82</v>
      </c>
      <c r="L4" s="20"/>
      <c r="M4" s="88" t="s">
        <v>11</v>
      </c>
      <c r="AQ4" s="17" t="s">
        <v>3</v>
      </c>
    </row>
    <row r="5" spans="1:43" s="1" customFormat="1" ht="6.9" customHeight="1">
      <c r="B5" s="20"/>
      <c r="L5" s="20"/>
    </row>
    <row r="6" spans="1:43" s="1" customFormat="1" ht="12" customHeight="1">
      <c r="B6" s="20"/>
      <c r="D6" s="26" t="s">
        <v>14</v>
      </c>
      <c r="L6" s="20"/>
    </row>
    <row r="7" spans="1:43" s="1" customFormat="1" ht="16.5" customHeight="1">
      <c r="B7" s="20"/>
      <c r="E7" s="224" t="str">
        <f>'Rekapitulace stavby'!K6</f>
        <v>Oprava areálové kanalizace, Brno Černá Pole,  Drobného 301/28</v>
      </c>
      <c r="F7" s="225"/>
      <c r="G7" s="225"/>
      <c r="H7" s="225"/>
      <c r="L7" s="20"/>
    </row>
    <row r="8" spans="1:43" s="2" customFormat="1" ht="12" customHeight="1">
      <c r="A8" s="29"/>
      <c r="B8" s="30"/>
      <c r="C8" s="29"/>
      <c r="D8" s="26" t="s">
        <v>83</v>
      </c>
      <c r="E8" s="29"/>
      <c r="F8" s="29"/>
      <c r="G8" s="29"/>
      <c r="H8" s="29"/>
      <c r="I8" s="29"/>
      <c r="J8" s="29"/>
      <c r="K8" s="29"/>
      <c r="L8" s="3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</row>
    <row r="9" spans="1:43" s="2" customFormat="1" ht="16.5" customHeight="1">
      <c r="A9" s="29"/>
      <c r="B9" s="30"/>
      <c r="C9" s="29"/>
      <c r="D9" s="29"/>
      <c r="E9" s="210" t="s">
        <v>493</v>
      </c>
      <c r="F9" s="223"/>
      <c r="G9" s="223"/>
      <c r="H9" s="223"/>
      <c r="I9" s="29"/>
      <c r="J9" s="29"/>
      <c r="K9" s="29"/>
      <c r="L9" s="3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</row>
    <row r="10" spans="1:43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</row>
    <row r="11" spans="1:43" s="2" customFormat="1" ht="12" customHeight="1">
      <c r="A11" s="29"/>
      <c r="B11" s="30"/>
      <c r="C11" s="29"/>
      <c r="D11" s="26" t="s">
        <v>15</v>
      </c>
      <c r="E11" s="29"/>
      <c r="F11" s="24">
        <v>0</v>
      </c>
      <c r="G11" s="29"/>
      <c r="H11" s="29"/>
      <c r="I11" s="26" t="s">
        <v>17</v>
      </c>
      <c r="J11" s="24" t="s">
        <v>1</v>
      </c>
      <c r="K11" s="29"/>
      <c r="L11" s="3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</row>
    <row r="12" spans="1:43" s="2" customFormat="1" ht="12" customHeight="1">
      <c r="A12" s="29"/>
      <c r="B12" s="30"/>
      <c r="C12" s="29"/>
      <c r="D12" s="26" t="s">
        <v>19</v>
      </c>
      <c r="E12" s="29"/>
      <c r="F12" s="24">
        <v>0</v>
      </c>
      <c r="G12" s="29"/>
      <c r="H12" s="29"/>
      <c r="I12" s="26" t="s">
        <v>20</v>
      </c>
      <c r="J12" s="52"/>
      <c r="K12" s="29"/>
      <c r="L12" s="3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</row>
    <row r="13" spans="1:43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</row>
    <row r="14" spans="1:43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</row>
    <row r="15" spans="1:43" s="2" customFormat="1" ht="18" customHeight="1">
      <c r="A15" s="29"/>
      <c r="B15" s="30"/>
      <c r="C15" s="29"/>
      <c r="D15" s="29"/>
      <c r="E15" s="24"/>
      <c r="F15" s="29"/>
      <c r="G15" s="29"/>
      <c r="H15" s="29"/>
      <c r="I15" s="26" t="s">
        <v>23</v>
      </c>
      <c r="J15" s="24" t="s">
        <v>1</v>
      </c>
      <c r="K15" s="29"/>
      <c r="L15" s="3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</row>
    <row r="16" spans="1:43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</row>
    <row r="17" spans="1:28" s="2" customFormat="1" ht="12" customHeight="1">
      <c r="A17" s="29"/>
      <c r="B17" s="30"/>
      <c r="C17" s="29"/>
      <c r="D17" s="26" t="s">
        <v>24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</row>
    <row r="18" spans="1:28" s="2" customFormat="1" ht="18" customHeight="1">
      <c r="A18" s="29"/>
      <c r="B18" s="30"/>
      <c r="C18" s="29"/>
      <c r="D18" s="29"/>
      <c r="E18" s="189" t="str">
        <f>'Rekapitulace stavby'!E14</f>
        <v xml:space="preserve"> </v>
      </c>
      <c r="F18" s="189"/>
      <c r="G18" s="189"/>
      <c r="H18" s="189"/>
      <c r="I18" s="26" t="s">
        <v>23</v>
      </c>
      <c r="J18" s="24" t="str">
        <f>'Rekapitulace stavby'!AN14</f>
        <v/>
      </c>
      <c r="K18" s="29"/>
      <c r="L18" s="3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</row>
    <row r="19" spans="1:28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</row>
    <row r="20" spans="1:28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22</v>
      </c>
      <c r="J20" s="24" t="str">
        <f>IF('Rekapitulace stavby'!AN16="","",'Rekapitulace stavby'!AN16)</f>
        <v/>
      </c>
      <c r="K20" s="29"/>
      <c r="L20" s="3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</row>
    <row r="21" spans="1:28" s="2" customFormat="1" ht="18" customHeight="1">
      <c r="A21" s="29"/>
      <c r="B21" s="30"/>
      <c r="C21" s="29"/>
      <c r="D21" s="29"/>
      <c r="E21" s="24" t="str">
        <f>IF('Rekapitulace stavby'!E17="","",'Rekapitulace stavby'!E17)</f>
        <v xml:space="preserve"> </v>
      </c>
      <c r="F21" s="29"/>
      <c r="G21" s="29"/>
      <c r="H21" s="29"/>
      <c r="I21" s="26" t="s">
        <v>23</v>
      </c>
      <c r="J21" s="24" t="str">
        <f>IF('Rekapitulace stavby'!AN17="","",'Rekapitulace stavby'!AN17)</f>
        <v/>
      </c>
      <c r="K21" s="29"/>
      <c r="L21" s="3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</row>
    <row r="22" spans="1:28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2" customFormat="1" ht="12" customHeight="1">
      <c r="A23" s="29"/>
      <c r="B23" s="30"/>
      <c r="C23" s="29"/>
      <c r="D23" s="26" t="s">
        <v>27</v>
      </c>
      <c r="E23" s="29"/>
      <c r="F23" s="29"/>
      <c r="G23" s="29"/>
      <c r="H23" s="29"/>
      <c r="I23" s="26" t="s">
        <v>22</v>
      </c>
      <c r="J23" s="24" t="s">
        <v>1</v>
      </c>
      <c r="K23" s="29"/>
      <c r="L23" s="3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</row>
    <row r="24" spans="1:28" s="2" customFormat="1" ht="18" customHeight="1">
      <c r="A24" s="29"/>
      <c r="B24" s="30"/>
      <c r="C24" s="29"/>
      <c r="D24" s="29"/>
      <c r="E24" s="24"/>
      <c r="F24" s="29"/>
      <c r="G24" s="29"/>
      <c r="H24" s="29"/>
      <c r="I24" s="26" t="s">
        <v>23</v>
      </c>
      <c r="J24" s="24" t="s">
        <v>1</v>
      </c>
      <c r="K24" s="29"/>
      <c r="L24" s="3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</row>
    <row r="25" spans="1:28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</row>
    <row r="26" spans="1:28" s="2" customFormat="1" ht="12" customHeight="1">
      <c r="A26" s="29"/>
      <c r="B26" s="30"/>
      <c r="C26" s="29"/>
      <c r="D26" s="26" t="s">
        <v>28</v>
      </c>
      <c r="E26" s="29"/>
      <c r="F26" s="29"/>
      <c r="G26" s="29"/>
      <c r="H26" s="29"/>
      <c r="I26" s="29"/>
      <c r="J26" s="29"/>
      <c r="K26" s="29"/>
      <c r="L26" s="3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</row>
    <row r="27" spans="1:28" s="8" customFormat="1" ht="16.5" customHeight="1">
      <c r="A27" s="89"/>
      <c r="B27" s="90"/>
      <c r="C27" s="89"/>
      <c r="D27" s="89"/>
      <c r="E27" s="192" t="s">
        <v>1</v>
      </c>
      <c r="F27" s="192"/>
      <c r="G27" s="192"/>
      <c r="H27" s="192"/>
      <c r="I27" s="89"/>
      <c r="J27" s="89"/>
      <c r="K27" s="89"/>
      <c r="L27" s="91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</row>
    <row r="28" spans="1:28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</row>
    <row r="29" spans="1:28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</row>
    <row r="30" spans="1:28" s="2" customFormat="1" ht="13.2">
      <c r="A30" s="29"/>
      <c r="B30" s="30"/>
      <c r="C30" s="29"/>
      <c r="D30" s="29"/>
      <c r="E30" s="26" t="s">
        <v>84</v>
      </c>
      <c r="F30" s="29"/>
      <c r="G30" s="29"/>
      <c r="H30" s="29"/>
      <c r="I30" s="29"/>
      <c r="J30" s="29"/>
      <c r="K30" s="92">
        <f>I96</f>
        <v>0</v>
      </c>
      <c r="L30" s="3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</row>
    <row r="31" spans="1:28" s="2" customFormat="1" ht="13.2">
      <c r="A31" s="29"/>
      <c r="B31" s="30"/>
      <c r="C31" s="29"/>
      <c r="D31" s="29"/>
      <c r="E31" s="26" t="s">
        <v>85</v>
      </c>
      <c r="F31" s="29"/>
      <c r="G31" s="29"/>
      <c r="H31" s="29"/>
      <c r="I31" s="29"/>
      <c r="J31" s="29"/>
      <c r="K31" s="92">
        <f>J96</f>
        <v>0</v>
      </c>
      <c r="L31" s="3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</row>
    <row r="32" spans="1:28" s="2" customFormat="1" ht="25.35" customHeight="1">
      <c r="A32" s="29"/>
      <c r="B32" s="30"/>
      <c r="C32" s="29"/>
      <c r="D32" s="93" t="s">
        <v>29</v>
      </c>
      <c r="E32" s="29"/>
      <c r="F32" s="29"/>
      <c r="G32" s="29"/>
      <c r="H32" s="29"/>
      <c r="I32" s="29"/>
      <c r="J32" s="29"/>
      <c r="K32" s="68">
        <f>ROUND(K125, 2)</f>
        <v>0</v>
      </c>
      <c r="L32" s="3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</row>
    <row r="33" spans="1:28" s="2" customFormat="1" ht="6.9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</row>
    <row r="34" spans="1:28" s="2" customFormat="1" ht="14.4" customHeight="1">
      <c r="A34" s="29"/>
      <c r="B34" s="30"/>
      <c r="C34" s="29"/>
      <c r="D34" s="29"/>
      <c r="E34" s="29"/>
      <c r="F34" s="33" t="s">
        <v>31</v>
      </c>
      <c r="G34" s="29"/>
      <c r="H34" s="29"/>
      <c r="I34" s="33" t="s">
        <v>30</v>
      </c>
      <c r="J34" s="29"/>
      <c r="K34" s="33" t="s">
        <v>32</v>
      </c>
      <c r="L34" s="3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</row>
    <row r="35" spans="1:28" s="2" customFormat="1" ht="14.4" customHeight="1">
      <c r="A35" s="29"/>
      <c r="B35" s="30"/>
      <c r="C35" s="29"/>
      <c r="D35" s="94" t="s">
        <v>33</v>
      </c>
      <c r="E35" s="26" t="s">
        <v>34</v>
      </c>
      <c r="F35" s="92">
        <f>ROUND((SUM(BB125:BB325)),  2)</f>
        <v>0</v>
      </c>
      <c r="G35" s="29"/>
      <c r="H35" s="29"/>
      <c r="I35" s="95">
        <v>0.21</v>
      </c>
      <c r="J35" s="29"/>
      <c r="K35" s="92">
        <f>ROUND(((SUM(BB125:BB325))*I35),  2)</f>
        <v>0</v>
      </c>
      <c r="L35" s="3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</row>
    <row r="36" spans="1:28" s="2" customFormat="1" ht="14.4" customHeight="1">
      <c r="A36" s="29"/>
      <c r="B36" s="30"/>
      <c r="C36" s="29"/>
      <c r="D36" s="29"/>
      <c r="E36" s="26" t="s">
        <v>35</v>
      </c>
      <c r="F36" s="92">
        <f>ROUND((SUM(BC125:BC325)),  2)</f>
        <v>0</v>
      </c>
      <c r="G36" s="29"/>
      <c r="H36" s="29"/>
      <c r="I36" s="95">
        <v>0.12</v>
      </c>
      <c r="J36" s="29"/>
      <c r="K36" s="92">
        <f>ROUND(((SUM(BC125:BC325))*I36),  2)</f>
        <v>0</v>
      </c>
      <c r="L36" s="3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</row>
    <row r="37" spans="1:28" s="2" customFormat="1" ht="14.4" hidden="1" customHeight="1">
      <c r="A37" s="29"/>
      <c r="B37" s="30"/>
      <c r="C37" s="29"/>
      <c r="D37" s="29"/>
      <c r="E37" s="26" t="s">
        <v>36</v>
      </c>
      <c r="F37" s="92">
        <f>ROUND((SUM(BD125:BD325)),  2)</f>
        <v>0</v>
      </c>
      <c r="G37" s="29"/>
      <c r="H37" s="29"/>
      <c r="I37" s="95">
        <v>0.21</v>
      </c>
      <c r="J37" s="29"/>
      <c r="K37" s="92">
        <f>0</f>
        <v>0</v>
      </c>
      <c r="L37" s="3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</row>
    <row r="38" spans="1:28" s="2" customFormat="1" ht="14.4" hidden="1" customHeight="1">
      <c r="A38" s="29"/>
      <c r="B38" s="30"/>
      <c r="C38" s="29"/>
      <c r="D38" s="29"/>
      <c r="E38" s="26" t="s">
        <v>37</v>
      </c>
      <c r="F38" s="92">
        <f>ROUND((SUM(BE125:BE325)),  2)</f>
        <v>0</v>
      </c>
      <c r="G38" s="29"/>
      <c r="H38" s="29"/>
      <c r="I38" s="95">
        <v>0.12</v>
      </c>
      <c r="J38" s="29"/>
      <c r="K38" s="92">
        <f>0</f>
        <v>0</v>
      </c>
      <c r="L38" s="3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</row>
    <row r="39" spans="1:28" s="2" customFormat="1" ht="14.4" hidden="1" customHeight="1">
      <c r="A39" s="29"/>
      <c r="B39" s="30"/>
      <c r="C39" s="29"/>
      <c r="D39" s="29"/>
      <c r="E39" s="26" t="s">
        <v>38</v>
      </c>
      <c r="F39" s="92">
        <f>ROUND((SUM(BF125:BF325)),  2)</f>
        <v>0</v>
      </c>
      <c r="G39" s="29"/>
      <c r="H39" s="29"/>
      <c r="I39" s="95">
        <v>0</v>
      </c>
      <c r="J39" s="29"/>
      <c r="K39" s="92">
        <f>0</f>
        <v>0</v>
      </c>
      <c r="L39" s="3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</row>
    <row r="40" spans="1:28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1:28" s="2" customFormat="1" ht="25.35" customHeight="1">
      <c r="A41" s="29"/>
      <c r="B41" s="30"/>
      <c r="C41" s="96"/>
      <c r="D41" s="97" t="s">
        <v>39</v>
      </c>
      <c r="E41" s="57"/>
      <c r="F41" s="57"/>
      <c r="G41" s="98" t="s">
        <v>40</v>
      </c>
      <c r="H41" s="99" t="s">
        <v>41</v>
      </c>
      <c r="I41" s="57"/>
      <c r="J41" s="57"/>
      <c r="K41" s="100">
        <f>SUM(K32:K39)</f>
        <v>0</v>
      </c>
      <c r="L41" s="3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</row>
    <row r="42" spans="1:28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</row>
    <row r="43" spans="1:28" s="1" customFormat="1" ht="14.4" customHeight="1">
      <c r="B43" s="20"/>
      <c r="L43" s="20"/>
    </row>
    <row r="44" spans="1:28" s="1" customFormat="1" ht="14.4" customHeight="1">
      <c r="B44" s="20"/>
      <c r="L44" s="20"/>
    </row>
    <row r="45" spans="1:28" s="1" customFormat="1" ht="14.4" customHeight="1">
      <c r="B45" s="20"/>
      <c r="L45" s="20"/>
    </row>
    <row r="46" spans="1:28" s="1" customFormat="1" ht="14.4" customHeight="1">
      <c r="B46" s="20"/>
      <c r="L46" s="20"/>
    </row>
    <row r="47" spans="1:28" s="1" customFormat="1" ht="14.4" customHeight="1">
      <c r="B47" s="20"/>
      <c r="L47" s="20"/>
    </row>
    <row r="48" spans="1:28" s="1" customFormat="1" ht="14.4" customHeight="1">
      <c r="B48" s="20"/>
      <c r="L48" s="20"/>
    </row>
    <row r="49" spans="1:28" s="1" customFormat="1" ht="14.4" customHeight="1">
      <c r="B49" s="20"/>
      <c r="L49" s="20"/>
    </row>
    <row r="50" spans="1:28" s="2" customFormat="1" ht="14.4" customHeight="1">
      <c r="B50" s="39"/>
      <c r="D50" s="40" t="s">
        <v>42</v>
      </c>
      <c r="E50" s="41"/>
      <c r="F50" s="41"/>
      <c r="G50" s="40" t="s">
        <v>43</v>
      </c>
      <c r="H50" s="41"/>
      <c r="I50" s="41"/>
      <c r="J50" s="41"/>
      <c r="K50" s="41"/>
      <c r="L50" s="39"/>
    </row>
    <row r="51" spans="1:28">
      <c r="B51" s="20"/>
      <c r="L51" s="20"/>
    </row>
    <row r="52" spans="1:28">
      <c r="B52" s="20"/>
      <c r="L52" s="20"/>
    </row>
    <row r="53" spans="1:28">
      <c r="B53" s="20"/>
      <c r="L53" s="20"/>
    </row>
    <row r="54" spans="1:28">
      <c r="B54" s="20"/>
      <c r="L54" s="20"/>
    </row>
    <row r="55" spans="1:28">
      <c r="B55" s="20"/>
      <c r="L55" s="20"/>
    </row>
    <row r="56" spans="1:28">
      <c r="B56" s="20"/>
      <c r="L56" s="20"/>
    </row>
    <row r="57" spans="1:28">
      <c r="B57" s="20"/>
      <c r="L57" s="20"/>
    </row>
    <row r="58" spans="1:28">
      <c r="B58" s="20"/>
      <c r="L58" s="20"/>
    </row>
    <row r="59" spans="1:28">
      <c r="B59" s="20"/>
      <c r="L59" s="20"/>
    </row>
    <row r="60" spans="1:28">
      <c r="B60" s="20"/>
      <c r="L60" s="20"/>
    </row>
    <row r="61" spans="1:28" s="2" customFormat="1" ht="13.2">
      <c r="A61" s="29"/>
      <c r="B61" s="30"/>
      <c r="C61" s="29"/>
      <c r="D61" s="42" t="s">
        <v>44</v>
      </c>
      <c r="E61" s="32"/>
      <c r="F61" s="101" t="s">
        <v>45</v>
      </c>
      <c r="G61" s="42" t="s">
        <v>44</v>
      </c>
      <c r="H61" s="32"/>
      <c r="I61" s="32"/>
      <c r="J61" s="102" t="s">
        <v>45</v>
      </c>
      <c r="K61" s="32"/>
      <c r="L61" s="3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</row>
    <row r="62" spans="1:28">
      <c r="B62" s="20"/>
      <c r="L62" s="20"/>
    </row>
    <row r="63" spans="1:28">
      <c r="B63" s="20"/>
      <c r="L63" s="20"/>
    </row>
    <row r="64" spans="1:28">
      <c r="B64" s="20"/>
      <c r="L64" s="20"/>
    </row>
    <row r="65" spans="1:28" s="2" customFormat="1" ht="13.2">
      <c r="A65" s="29"/>
      <c r="B65" s="30"/>
      <c r="C65" s="29"/>
      <c r="D65" s="40" t="s">
        <v>46</v>
      </c>
      <c r="E65" s="43"/>
      <c r="F65" s="43"/>
      <c r="G65" s="40" t="s">
        <v>47</v>
      </c>
      <c r="H65" s="43"/>
      <c r="I65" s="43"/>
      <c r="J65" s="43"/>
      <c r="K65" s="43"/>
      <c r="L65" s="3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</row>
    <row r="66" spans="1:28">
      <c r="B66" s="20"/>
      <c r="L66" s="20"/>
    </row>
    <row r="67" spans="1:28">
      <c r="B67" s="20"/>
      <c r="L67" s="20"/>
    </row>
    <row r="68" spans="1:28">
      <c r="B68" s="20"/>
      <c r="L68" s="20"/>
    </row>
    <row r="69" spans="1:28">
      <c r="B69" s="20"/>
      <c r="L69" s="20"/>
    </row>
    <row r="70" spans="1:28">
      <c r="B70" s="20"/>
      <c r="L70" s="20"/>
    </row>
    <row r="71" spans="1:28">
      <c r="B71" s="20"/>
      <c r="L71" s="20"/>
    </row>
    <row r="72" spans="1:28">
      <c r="B72" s="20"/>
      <c r="L72" s="20"/>
    </row>
    <row r="73" spans="1:28">
      <c r="B73" s="20"/>
      <c r="L73" s="20"/>
    </row>
    <row r="74" spans="1:28">
      <c r="B74" s="20"/>
      <c r="L74" s="20"/>
    </row>
    <row r="75" spans="1:28">
      <c r="B75" s="20"/>
      <c r="L75" s="20"/>
    </row>
    <row r="76" spans="1:28" s="2" customFormat="1" ht="13.2">
      <c r="A76" s="29"/>
      <c r="B76" s="30"/>
      <c r="C76" s="29"/>
      <c r="D76" s="42" t="s">
        <v>44</v>
      </c>
      <c r="E76" s="32"/>
      <c r="F76" s="101" t="s">
        <v>45</v>
      </c>
      <c r="G76" s="42" t="s">
        <v>44</v>
      </c>
      <c r="H76" s="32"/>
      <c r="I76" s="32"/>
      <c r="J76" s="102" t="s">
        <v>45</v>
      </c>
      <c r="K76" s="32"/>
      <c r="L76" s="3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</row>
    <row r="77" spans="1:28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</row>
    <row r="81" spans="1:44" s="2" customForma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</row>
    <row r="82" spans="1:44" s="2" customFormat="1" ht="17.399999999999999">
      <c r="A82" s="29"/>
      <c r="B82" s="30"/>
      <c r="C82" s="21" t="s">
        <v>86</v>
      </c>
      <c r="D82" s="29"/>
      <c r="E82" s="29"/>
      <c r="F82" s="29"/>
      <c r="G82" s="29"/>
      <c r="H82" s="29"/>
      <c r="I82" s="29"/>
      <c r="J82" s="29"/>
      <c r="K82" s="29"/>
      <c r="L82" s="3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</row>
    <row r="83" spans="1:44" s="2" customForma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</row>
    <row r="84" spans="1:44" s="2" customFormat="1" ht="13.2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</row>
    <row r="85" spans="1:44" s="2" customFormat="1" ht="13.2">
      <c r="A85" s="29"/>
      <c r="B85" s="30"/>
      <c r="C85" s="29"/>
      <c r="D85" s="29"/>
      <c r="E85" s="224" t="str">
        <f>E7</f>
        <v>Oprava areálové kanalizace, Brno Černá Pole,  Drobného 301/28</v>
      </c>
      <c r="F85" s="225"/>
      <c r="G85" s="225"/>
      <c r="H85" s="225"/>
      <c r="I85" s="29"/>
      <c r="J85" s="29"/>
      <c r="K85" s="29"/>
      <c r="L85" s="3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</row>
    <row r="86" spans="1:44" s="2" customFormat="1" ht="13.2">
      <c r="A86" s="29"/>
      <c r="B86" s="30"/>
      <c r="C86" s="26" t="s">
        <v>83</v>
      </c>
      <c r="D86" s="29"/>
      <c r="E86" s="29"/>
      <c r="F86" s="29"/>
      <c r="G86" s="29"/>
      <c r="H86" s="29"/>
      <c r="I86" s="29"/>
      <c r="J86" s="29"/>
      <c r="K86" s="29"/>
      <c r="L86" s="3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</row>
    <row r="87" spans="1:44" s="2" customFormat="1">
      <c r="A87" s="29"/>
      <c r="B87" s="30"/>
      <c r="C87" s="29"/>
      <c r="D87" s="29"/>
      <c r="E87" s="210" t="str">
        <f>E9</f>
        <v>SO - Oprava areálové kanalizace, Brno Černá Pole,  Drobného 301/28</v>
      </c>
      <c r="F87" s="223"/>
      <c r="G87" s="223"/>
      <c r="H87" s="223"/>
      <c r="I87" s="29"/>
      <c r="J87" s="29"/>
      <c r="K87" s="29"/>
      <c r="L87" s="3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</row>
    <row r="88" spans="1:44" s="2" customForma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</row>
    <row r="89" spans="1:44" s="2" customFormat="1" ht="13.2">
      <c r="A89" s="29"/>
      <c r="B89" s="30"/>
      <c r="C89" s="26" t="s">
        <v>19</v>
      </c>
      <c r="D89" s="29"/>
      <c r="E89" s="29"/>
      <c r="F89" s="24">
        <f>F12</f>
        <v>0</v>
      </c>
      <c r="G89" s="29"/>
      <c r="H89" s="29"/>
      <c r="I89" s="26" t="s">
        <v>20</v>
      </c>
      <c r="J89" s="52"/>
      <c r="K89" s="29"/>
      <c r="L89" s="3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</row>
    <row r="90" spans="1:44" s="2" customForma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</row>
    <row r="91" spans="1:44" s="2" customFormat="1" ht="13.2">
      <c r="A91" s="29"/>
      <c r="B91" s="30"/>
      <c r="C91" s="26" t="s">
        <v>21</v>
      </c>
      <c r="D91" s="29"/>
      <c r="E91" s="29"/>
      <c r="F91" s="24"/>
      <c r="G91" s="29"/>
      <c r="H91" s="29"/>
      <c r="I91" s="26" t="s">
        <v>26</v>
      </c>
      <c r="J91" s="27" t="str">
        <f>E21</f>
        <v xml:space="preserve"> </v>
      </c>
      <c r="K91" s="29"/>
      <c r="L91" s="3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</row>
    <row r="92" spans="1:44" s="2" customFormat="1" ht="13.2">
      <c r="A92" s="29"/>
      <c r="B92" s="30"/>
      <c r="C92" s="26" t="s">
        <v>24</v>
      </c>
      <c r="D92" s="29"/>
      <c r="E92" s="29"/>
      <c r="F92" s="24" t="str">
        <f>IF(E18="","",E18)</f>
        <v xml:space="preserve"> </v>
      </c>
      <c r="G92" s="29"/>
      <c r="H92" s="29"/>
      <c r="I92" s="26" t="s">
        <v>27</v>
      </c>
      <c r="J92" s="27"/>
      <c r="K92" s="29"/>
      <c r="L92" s="3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</row>
    <row r="93" spans="1:44" s="2" customForma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</row>
    <row r="94" spans="1:44" s="2" customFormat="1" ht="11.4">
      <c r="A94" s="29"/>
      <c r="B94" s="30"/>
      <c r="C94" s="103" t="s">
        <v>87</v>
      </c>
      <c r="D94" s="96"/>
      <c r="E94" s="96"/>
      <c r="F94" s="96"/>
      <c r="G94" s="96"/>
      <c r="H94" s="96"/>
      <c r="I94" s="104" t="s">
        <v>88</v>
      </c>
      <c r="J94" s="104" t="s">
        <v>89</v>
      </c>
      <c r="K94" s="104" t="s">
        <v>90</v>
      </c>
      <c r="L94" s="3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</row>
    <row r="95" spans="1:44" s="2" customForma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</row>
    <row r="96" spans="1:44" s="2" customFormat="1" ht="15.6">
      <c r="A96" s="29"/>
      <c r="B96" s="30"/>
      <c r="C96" s="105" t="s">
        <v>91</v>
      </c>
      <c r="D96" s="29"/>
      <c r="E96" s="29"/>
      <c r="F96" s="29"/>
      <c r="G96" s="29"/>
      <c r="H96" s="29"/>
      <c r="I96" s="68">
        <f t="shared" ref="I96:J98" si="0">P125</f>
        <v>0</v>
      </c>
      <c r="J96" s="68">
        <f t="shared" si="0"/>
        <v>0</v>
      </c>
      <c r="K96" s="68">
        <f>K125</f>
        <v>0</v>
      </c>
      <c r="L96" s="3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R96" s="17" t="s">
        <v>92</v>
      </c>
    </row>
    <row r="97" spans="1:28" s="9" customFormat="1" ht="15">
      <c r="B97" s="106"/>
      <c r="D97" s="107" t="s">
        <v>93</v>
      </c>
      <c r="E97" s="108"/>
      <c r="F97" s="108"/>
      <c r="G97" s="108"/>
      <c r="H97" s="108"/>
      <c r="I97" s="109">
        <f t="shared" si="0"/>
        <v>0</v>
      </c>
      <c r="J97" s="109">
        <f t="shared" si="0"/>
        <v>0</v>
      </c>
      <c r="K97" s="109">
        <f>K126</f>
        <v>0</v>
      </c>
      <c r="L97" s="106"/>
    </row>
    <row r="98" spans="1:28" s="10" customFormat="1" ht="13.2">
      <c r="B98" s="110"/>
      <c r="D98" s="111" t="s">
        <v>94</v>
      </c>
      <c r="E98" s="112"/>
      <c r="F98" s="112"/>
      <c r="G98" s="112"/>
      <c r="H98" s="112"/>
      <c r="I98" s="113">
        <f t="shared" si="0"/>
        <v>0</v>
      </c>
      <c r="J98" s="113">
        <f t="shared" si="0"/>
        <v>0</v>
      </c>
      <c r="K98" s="113">
        <f>K127</f>
        <v>0</v>
      </c>
      <c r="L98" s="110"/>
    </row>
    <row r="99" spans="1:28" s="10" customFormat="1" ht="13.2">
      <c r="B99" s="110"/>
      <c r="D99" s="111" t="s">
        <v>95</v>
      </c>
      <c r="E99" s="112"/>
      <c r="F99" s="112"/>
      <c r="G99" s="112"/>
      <c r="H99" s="112"/>
      <c r="I99" s="113">
        <f>P168</f>
        <v>0</v>
      </c>
      <c r="J99" s="113">
        <f>Q168</f>
        <v>0</v>
      </c>
      <c r="K99" s="113">
        <f>K168</f>
        <v>0</v>
      </c>
      <c r="L99" s="110"/>
    </row>
    <row r="100" spans="1:28" s="10" customFormat="1" ht="13.2">
      <c r="B100" s="110"/>
      <c r="D100" s="111" t="s">
        <v>96</v>
      </c>
      <c r="E100" s="112"/>
      <c r="F100" s="112"/>
      <c r="G100" s="112"/>
      <c r="H100" s="112"/>
      <c r="I100" s="113">
        <f>P175</f>
        <v>0</v>
      </c>
      <c r="J100" s="113">
        <f>Q175</f>
        <v>0</v>
      </c>
      <c r="K100" s="113">
        <f>K175</f>
        <v>0</v>
      </c>
      <c r="L100" s="110"/>
    </row>
    <row r="101" spans="1:28" s="10" customFormat="1" ht="13.2">
      <c r="B101" s="110"/>
      <c r="D101" s="111" t="s">
        <v>97</v>
      </c>
      <c r="E101" s="112"/>
      <c r="F101" s="112"/>
      <c r="G101" s="112"/>
      <c r="H101" s="112"/>
      <c r="I101" s="113">
        <f>P190</f>
        <v>0</v>
      </c>
      <c r="J101" s="113">
        <f>Q190</f>
        <v>0</v>
      </c>
      <c r="K101" s="113">
        <f>K190</f>
        <v>0</v>
      </c>
      <c r="L101" s="110"/>
    </row>
    <row r="102" spans="1:28" s="10" customFormat="1" ht="13.2">
      <c r="B102" s="110"/>
      <c r="D102" s="111" t="s">
        <v>98</v>
      </c>
      <c r="E102" s="112"/>
      <c r="F102" s="112"/>
      <c r="G102" s="112"/>
      <c r="H102" s="112"/>
      <c r="I102" s="113">
        <f>P198</f>
        <v>0</v>
      </c>
      <c r="J102" s="113">
        <f>Q198</f>
        <v>0</v>
      </c>
      <c r="K102" s="113">
        <f>K198</f>
        <v>0</v>
      </c>
      <c r="L102" s="110"/>
    </row>
    <row r="103" spans="1:28" s="10" customFormat="1" ht="13.2">
      <c r="B103" s="110"/>
      <c r="D103" s="111" t="s">
        <v>99</v>
      </c>
      <c r="E103" s="112"/>
      <c r="F103" s="112"/>
      <c r="G103" s="112"/>
      <c r="H103" s="112"/>
      <c r="I103" s="113">
        <f>P303</f>
        <v>0</v>
      </c>
      <c r="J103" s="113">
        <f>Q303</f>
        <v>0</v>
      </c>
      <c r="K103" s="113">
        <f>K303</f>
        <v>0</v>
      </c>
      <c r="L103" s="110"/>
    </row>
    <row r="104" spans="1:28" s="10" customFormat="1" ht="13.2">
      <c r="B104" s="110"/>
      <c r="D104" s="111" t="s">
        <v>100</v>
      </c>
      <c r="E104" s="112"/>
      <c r="F104" s="112"/>
      <c r="G104" s="112"/>
      <c r="H104" s="112"/>
      <c r="I104" s="113">
        <f>P317</f>
        <v>0</v>
      </c>
      <c r="J104" s="113">
        <f>Q317</f>
        <v>0</v>
      </c>
      <c r="K104" s="113">
        <f>K317</f>
        <v>0</v>
      </c>
      <c r="L104" s="110"/>
    </row>
    <row r="105" spans="1:28" s="10" customFormat="1" ht="13.2">
      <c r="B105" s="110"/>
      <c r="D105" s="111" t="s">
        <v>101</v>
      </c>
      <c r="E105" s="112"/>
      <c r="F105" s="112"/>
      <c r="G105" s="112"/>
      <c r="H105" s="112"/>
      <c r="I105" s="113">
        <f>P320</f>
        <v>0</v>
      </c>
      <c r="J105" s="113">
        <f>Q320</f>
        <v>0</v>
      </c>
      <c r="K105" s="113">
        <f>K320</f>
        <v>0</v>
      </c>
      <c r="L105" s="110"/>
    </row>
    <row r="106" spans="1:28" s="2" customForma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</row>
    <row r="107" spans="1:28" s="2" customForma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</row>
    <row r="111" spans="1:28" s="2" customForma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</row>
    <row r="112" spans="1:28" s="2" customFormat="1" ht="24.9" customHeight="1">
      <c r="A112" s="29"/>
      <c r="B112" s="30"/>
      <c r="C112" s="21" t="s">
        <v>102</v>
      </c>
      <c r="D112" s="29"/>
      <c r="E112" s="29"/>
      <c r="F112" s="29"/>
      <c r="G112" s="29"/>
      <c r="H112" s="29"/>
      <c r="I112" s="29"/>
      <c r="J112" s="29"/>
      <c r="K112" s="29"/>
      <c r="L112" s="3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</row>
    <row r="113" spans="1:62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</row>
    <row r="114" spans="1:62" s="2" customFormat="1" ht="12" customHeight="1">
      <c r="A114" s="29"/>
      <c r="B114" s="30"/>
      <c r="C114" s="26" t="s">
        <v>14</v>
      </c>
      <c r="D114" s="29"/>
      <c r="E114" s="29"/>
      <c r="F114" s="29"/>
      <c r="G114" s="29"/>
      <c r="H114" s="29"/>
      <c r="I114" s="29"/>
      <c r="J114" s="29"/>
      <c r="K114" s="29"/>
      <c r="L114" s="3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</row>
    <row r="115" spans="1:62" s="2" customFormat="1" ht="16.5" customHeight="1">
      <c r="A115" s="29"/>
      <c r="B115" s="30"/>
      <c r="C115" s="29"/>
      <c r="D115" s="29"/>
      <c r="E115" s="224" t="str">
        <f>E7</f>
        <v>Oprava areálové kanalizace, Brno Černá Pole,  Drobného 301/28</v>
      </c>
      <c r="F115" s="225"/>
      <c r="G115" s="225"/>
      <c r="H115" s="225"/>
      <c r="I115" s="29"/>
      <c r="J115" s="29"/>
      <c r="K115" s="29"/>
      <c r="L115" s="3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</row>
    <row r="116" spans="1:62" s="2" customFormat="1" ht="12" customHeight="1">
      <c r="A116" s="29"/>
      <c r="B116" s="30"/>
      <c r="C116" s="26" t="s">
        <v>83</v>
      </c>
      <c r="D116" s="29"/>
      <c r="E116" s="29"/>
      <c r="F116" s="29"/>
      <c r="G116" s="29"/>
      <c r="H116" s="29"/>
      <c r="I116" s="29"/>
      <c r="J116" s="29"/>
      <c r="K116" s="29"/>
      <c r="L116" s="3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</row>
    <row r="117" spans="1:62" s="2" customFormat="1" ht="16.5" customHeight="1">
      <c r="A117" s="29"/>
      <c r="B117" s="30"/>
      <c r="C117" s="29"/>
      <c r="D117" s="29"/>
      <c r="E117" s="210" t="str">
        <f>E9</f>
        <v>SO - Oprava areálové kanalizace, Brno Černá Pole,  Drobného 301/28</v>
      </c>
      <c r="F117" s="223"/>
      <c r="G117" s="223"/>
      <c r="H117" s="223"/>
      <c r="I117" s="29"/>
      <c r="J117" s="29"/>
      <c r="K117" s="29"/>
      <c r="L117" s="3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</row>
    <row r="118" spans="1:62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>
        <v>0</v>
      </c>
      <c r="K118" s="29"/>
      <c r="L118" s="3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</row>
    <row r="119" spans="1:62" s="2" customFormat="1" ht="12" customHeight="1">
      <c r="A119" s="29"/>
      <c r="B119" s="30"/>
      <c r="C119" s="26" t="s">
        <v>19</v>
      </c>
      <c r="D119" s="29"/>
      <c r="E119" s="29"/>
      <c r="F119" s="24">
        <v>0</v>
      </c>
      <c r="G119" s="29"/>
      <c r="H119" s="29"/>
      <c r="I119" s="26" t="s">
        <v>20</v>
      </c>
      <c r="J119" s="52"/>
      <c r="K119" s="29"/>
      <c r="L119" s="3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</row>
    <row r="120" spans="1:62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</row>
    <row r="121" spans="1:62" s="2" customFormat="1" ht="15.15" customHeight="1">
      <c r="A121" s="29"/>
      <c r="B121" s="30"/>
      <c r="C121" s="26" t="s">
        <v>21</v>
      </c>
      <c r="D121" s="29"/>
      <c r="E121" s="29"/>
      <c r="F121" s="24">
        <v>0</v>
      </c>
      <c r="G121" s="29"/>
      <c r="H121" s="29"/>
      <c r="I121" s="26" t="s">
        <v>26</v>
      </c>
      <c r="J121" s="27" t="str">
        <f>E21</f>
        <v xml:space="preserve"> </v>
      </c>
      <c r="K121" s="29"/>
      <c r="L121" s="3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</row>
    <row r="122" spans="1:62" s="2" customFormat="1" ht="15.15" customHeight="1">
      <c r="A122" s="29"/>
      <c r="B122" s="30"/>
      <c r="C122" s="26" t="s">
        <v>24</v>
      </c>
      <c r="D122" s="29"/>
      <c r="E122" s="29"/>
      <c r="F122" s="24" t="str">
        <f>IF(E18="","",E18)</f>
        <v xml:space="preserve"> </v>
      </c>
      <c r="G122" s="29"/>
      <c r="H122" s="29"/>
      <c r="I122" s="26" t="s">
        <v>27</v>
      </c>
      <c r="J122" s="27">
        <v>0</v>
      </c>
      <c r="K122" s="29"/>
      <c r="L122" s="3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</row>
    <row r="123" spans="1:62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</row>
    <row r="124" spans="1:62" s="11" customFormat="1" ht="29.25" customHeight="1">
      <c r="A124" s="114"/>
      <c r="B124" s="115"/>
      <c r="C124" s="116" t="s">
        <v>103</v>
      </c>
      <c r="D124" s="117" t="s">
        <v>54</v>
      </c>
      <c r="E124" s="117" t="s">
        <v>50</v>
      </c>
      <c r="F124" s="117" t="s">
        <v>51</v>
      </c>
      <c r="G124" s="117" t="s">
        <v>104</v>
      </c>
      <c r="H124" s="117" t="s">
        <v>105</v>
      </c>
      <c r="I124" s="117" t="s">
        <v>106</v>
      </c>
      <c r="J124" s="117" t="s">
        <v>107</v>
      </c>
      <c r="K124" s="117" t="s">
        <v>90</v>
      </c>
      <c r="L124" s="118"/>
      <c r="M124" s="59" t="s">
        <v>1</v>
      </c>
      <c r="N124" s="60" t="s">
        <v>33</v>
      </c>
      <c r="O124" s="60" t="s">
        <v>108</v>
      </c>
      <c r="P124" s="60" t="s">
        <v>109</v>
      </c>
      <c r="Q124" s="60" t="s">
        <v>110</v>
      </c>
      <c r="R124" s="60" t="s">
        <v>111</v>
      </c>
      <c r="S124" s="60" t="s">
        <v>112</v>
      </c>
      <c r="T124" s="60" t="s">
        <v>113</v>
      </c>
      <c r="U124" s="60" t="s">
        <v>114</v>
      </c>
      <c r="V124" s="60" t="s">
        <v>115</v>
      </c>
      <c r="W124" s="61" t="s">
        <v>116</v>
      </c>
      <c r="X124" s="114"/>
      <c r="Y124" s="114"/>
      <c r="Z124" s="114"/>
      <c r="AA124" s="114"/>
      <c r="AB124" s="114"/>
    </row>
    <row r="125" spans="1:62" s="2" customFormat="1" ht="22.95" customHeight="1">
      <c r="A125" s="29"/>
      <c r="B125" s="30"/>
      <c r="C125" s="66" t="s">
        <v>117</v>
      </c>
      <c r="D125" s="29"/>
      <c r="E125" s="29"/>
      <c r="F125" s="29"/>
      <c r="G125" s="29"/>
      <c r="H125" s="29"/>
      <c r="I125" s="29"/>
      <c r="J125" s="29"/>
      <c r="K125" s="119">
        <v>0</v>
      </c>
      <c r="L125" s="30"/>
      <c r="M125" s="62"/>
      <c r="N125" s="53"/>
      <c r="O125" s="63"/>
      <c r="P125" s="120">
        <f>P126</f>
        <v>0</v>
      </c>
      <c r="Q125" s="120">
        <f>Q126</f>
        <v>0</v>
      </c>
      <c r="R125" s="63"/>
      <c r="S125" s="121">
        <f>S126</f>
        <v>0</v>
      </c>
      <c r="T125" s="63"/>
      <c r="U125" s="121">
        <f>U126</f>
        <v>0</v>
      </c>
      <c r="V125" s="63"/>
      <c r="W125" s="122">
        <f>W126</f>
        <v>0</v>
      </c>
      <c r="X125" s="29"/>
      <c r="Y125" s="29"/>
      <c r="Z125" s="29"/>
      <c r="AA125" s="29"/>
      <c r="AB125" s="29"/>
      <c r="AQ125" s="17" t="s">
        <v>70</v>
      </c>
      <c r="AR125" s="17" t="s">
        <v>92</v>
      </c>
      <c r="BH125" s="123">
        <f>BH126</f>
        <v>0</v>
      </c>
    </row>
    <row r="126" spans="1:62" s="12" customFormat="1" ht="25.95" customHeight="1">
      <c r="B126" s="124"/>
      <c r="D126" s="125" t="s">
        <v>70</v>
      </c>
      <c r="E126" s="126" t="s">
        <v>118</v>
      </c>
      <c r="F126" s="126" t="s">
        <v>119</v>
      </c>
      <c r="K126" s="127">
        <v>0</v>
      </c>
      <c r="L126" s="124"/>
      <c r="M126" s="128"/>
      <c r="N126" s="129"/>
      <c r="O126" s="129"/>
      <c r="P126" s="130">
        <v>0</v>
      </c>
      <c r="Q126" s="130">
        <f>Q127+Q168+Q175+Q190+Q198+Q303+Q317+Q320</f>
        <v>0</v>
      </c>
      <c r="R126" s="129"/>
      <c r="S126" s="131">
        <f>S127+S168+S175+S190+S198+S303+S317+S320</f>
        <v>0</v>
      </c>
      <c r="T126" s="129"/>
      <c r="U126" s="131">
        <f>U127+U168+U175+U190+U198+U303+U317+U320</f>
        <v>0</v>
      </c>
      <c r="V126" s="129"/>
      <c r="W126" s="132">
        <v>0</v>
      </c>
      <c r="AO126" s="125" t="s">
        <v>79</v>
      </c>
      <c r="AQ126" s="133" t="s">
        <v>70</v>
      </c>
      <c r="AR126" s="133" t="s">
        <v>71</v>
      </c>
      <c r="AV126" s="125" t="s">
        <v>120</v>
      </c>
      <c r="BH126" s="134">
        <f>BH127+BH168+BH175+BH190+BH198+BH303+BH317+BH320</f>
        <v>0</v>
      </c>
    </row>
    <row r="127" spans="1:62" s="12" customFormat="1" ht="22.95" customHeight="1">
      <c r="B127" s="124"/>
      <c r="D127" s="125" t="s">
        <v>70</v>
      </c>
      <c r="E127" s="135" t="s">
        <v>79</v>
      </c>
      <c r="F127" s="135" t="s">
        <v>121</v>
      </c>
      <c r="K127" s="136">
        <f>BH127</f>
        <v>0</v>
      </c>
      <c r="L127" s="124"/>
      <c r="M127" s="128"/>
      <c r="N127" s="129"/>
      <c r="O127" s="129"/>
      <c r="P127" s="130">
        <f>SUM(P128:P167)</f>
        <v>0</v>
      </c>
      <c r="Q127" s="130">
        <f>SUM(Q128:Q167)</f>
        <v>0</v>
      </c>
      <c r="R127" s="129"/>
      <c r="S127" s="131">
        <f>SUM(S128:S167)</f>
        <v>0</v>
      </c>
      <c r="T127" s="129"/>
      <c r="U127" s="131">
        <f>SUM(U128:U167)</f>
        <v>0</v>
      </c>
      <c r="V127" s="129"/>
      <c r="W127" s="132">
        <f>SUM(W128:W167)</f>
        <v>0</v>
      </c>
      <c r="AO127" s="125" t="s">
        <v>79</v>
      </c>
      <c r="AQ127" s="133" t="s">
        <v>70</v>
      </c>
      <c r="AR127" s="133" t="s">
        <v>79</v>
      </c>
      <c r="AV127" s="125" t="s">
        <v>120</v>
      </c>
      <c r="BH127" s="134">
        <f>SUM(BH128:BH167)</f>
        <v>0</v>
      </c>
    </row>
    <row r="128" spans="1:62" s="2" customFormat="1" ht="44.25" customHeight="1">
      <c r="A128" s="29"/>
      <c r="B128" s="137"/>
      <c r="C128" s="138" t="s">
        <v>79</v>
      </c>
      <c r="D128" s="138" t="s">
        <v>122</v>
      </c>
      <c r="E128" s="139" t="s">
        <v>123</v>
      </c>
      <c r="F128" s="140" t="s">
        <v>124</v>
      </c>
      <c r="G128" s="141" t="s">
        <v>125</v>
      </c>
      <c r="H128" s="142">
        <v>204.36</v>
      </c>
      <c r="I128" s="143">
        <v>0</v>
      </c>
      <c r="J128" s="143">
        <v>0</v>
      </c>
      <c r="K128" s="143">
        <f>ROUND(O128*H128,2)</f>
        <v>0</v>
      </c>
      <c r="L128" s="30"/>
      <c r="M128" s="144" t="s">
        <v>1</v>
      </c>
      <c r="N128" s="145" t="s">
        <v>34</v>
      </c>
      <c r="O128" s="146">
        <f>I128+J128</f>
        <v>0</v>
      </c>
      <c r="P128" s="146">
        <f>ROUND(I128*H128,2)</f>
        <v>0</v>
      </c>
      <c r="Q128" s="146">
        <f>ROUND(J128*H128,2)</f>
        <v>0</v>
      </c>
      <c r="R128" s="147">
        <v>0</v>
      </c>
      <c r="S128" s="147">
        <f>R128*H128</f>
        <v>0</v>
      </c>
      <c r="T128" s="147">
        <v>0</v>
      </c>
      <c r="U128" s="147">
        <f>T128*H128</f>
        <v>0</v>
      </c>
      <c r="V128" s="147">
        <v>0</v>
      </c>
      <c r="W128" s="148">
        <f>V128*H128</f>
        <v>0</v>
      </c>
      <c r="X128" s="29"/>
      <c r="Y128" s="29"/>
      <c r="Z128" s="29"/>
      <c r="AA128" s="29"/>
      <c r="AB128" s="29"/>
      <c r="AO128" s="149" t="s">
        <v>126</v>
      </c>
      <c r="AQ128" s="149" t="s">
        <v>122</v>
      </c>
      <c r="AR128" s="149" t="s">
        <v>81</v>
      </c>
      <c r="AV128" s="17" t="s">
        <v>120</v>
      </c>
      <c r="BB128" s="150">
        <f>IF(N128="základní",K128,0)</f>
        <v>0</v>
      </c>
      <c r="BC128" s="150">
        <f>IF(N128="snížená",K128,0)</f>
        <v>0</v>
      </c>
      <c r="BD128" s="150">
        <f>IF(N128="zákl. přenesená",K128,0)</f>
        <v>0</v>
      </c>
      <c r="BE128" s="150">
        <f>IF(N128="sníž. přenesená",K128,0)</f>
        <v>0</v>
      </c>
      <c r="BF128" s="150">
        <f>IF(N128="nulová",K128,0)</f>
        <v>0</v>
      </c>
      <c r="BG128" s="17" t="s">
        <v>79</v>
      </c>
      <c r="BH128" s="150">
        <f>ROUND(O128*H128,2)</f>
        <v>0</v>
      </c>
      <c r="BI128" s="17" t="s">
        <v>126</v>
      </c>
      <c r="BJ128" s="149" t="s">
        <v>127</v>
      </c>
    </row>
    <row r="129" spans="1:62" s="2" customFormat="1">
      <c r="A129" s="29"/>
      <c r="B129" s="30"/>
      <c r="C129" s="29"/>
      <c r="D129" s="151" t="s">
        <v>128</v>
      </c>
      <c r="E129" s="29"/>
      <c r="F129" s="152" t="s">
        <v>129</v>
      </c>
      <c r="G129" s="29"/>
      <c r="H129" s="29"/>
      <c r="I129" s="29"/>
      <c r="J129" s="29"/>
      <c r="K129" s="29"/>
      <c r="L129" s="30"/>
      <c r="M129" s="153"/>
      <c r="N129" s="154"/>
      <c r="O129" s="55"/>
      <c r="P129" s="55"/>
      <c r="Q129" s="55"/>
      <c r="R129" s="55"/>
      <c r="S129" s="55"/>
      <c r="T129" s="55"/>
      <c r="U129" s="55"/>
      <c r="V129" s="55"/>
      <c r="W129" s="56"/>
      <c r="X129" s="29"/>
      <c r="Y129" s="29"/>
      <c r="Z129" s="29"/>
      <c r="AA129" s="29"/>
      <c r="AB129" s="29"/>
      <c r="AQ129" s="17" t="s">
        <v>128</v>
      </c>
      <c r="AR129" s="17" t="s">
        <v>81</v>
      </c>
    </row>
    <row r="130" spans="1:62" s="13" customFormat="1">
      <c r="B130" s="155"/>
      <c r="D130" s="156" t="s">
        <v>130</v>
      </c>
      <c r="E130" s="157" t="s">
        <v>1</v>
      </c>
      <c r="F130" s="158" t="s">
        <v>131</v>
      </c>
      <c r="H130" s="159"/>
      <c r="L130" s="155"/>
      <c r="M130" s="160"/>
      <c r="N130" s="161"/>
      <c r="O130" s="161"/>
      <c r="P130" s="161"/>
      <c r="Q130" s="161"/>
      <c r="R130" s="161"/>
      <c r="S130" s="161"/>
      <c r="T130" s="161"/>
      <c r="U130" s="161"/>
      <c r="V130" s="161"/>
      <c r="W130" s="162"/>
      <c r="AQ130" s="157" t="s">
        <v>130</v>
      </c>
      <c r="AR130" s="157" t="s">
        <v>81</v>
      </c>
      <c r="AS130" s="13" t="s">
        <v>81</v>
      </c>
      <c r="AT130" s="13" t="s">
        <v>4</v>
      </c>
      <c r="AU130" s="13" t="s">
        <v>79</v>
      </c>
      <c r="AV130" s="157" t="s">
        <v>120</v>
      </c>
    </row>
    <row r="131" spans="1:62" s="2" customFormat="1" ht="44.25" customHeight="1">
      <c r="A131" s="29"/>
      <c r="B131" s="137"/>
      <c r="C131" s="138" t="s">
        <v>81</v>
      </c>
      <c r="D131" s="138" t="s">
        <v>122</v>
      </c>
      <c r="E131" s="139" t="s">
        <v>132</v>
      </c>
      <c r="F131" s="140" t="s">
        <v>133</v>
      </c>
      <c r="G131" s="141" t="s">
        <v>134</v>
      </c>
      <c r="H131" s="142">
        <v>101.864</v>
      </c>
      <c r="I131" s="143">
        <v>0</v>
      </c>
      <c r="J131" s="143">
        <v>0</v>
      </c>
      <c r="K131" s="143">
        <f>ROUND(O131*H131,2)</f>
        <v>0</v>
      </c>
      <c r="L131" s="30"/>
      <c r="M131" s="144" t="s">
        <v>1</v>
      </c>
      <c r="N131" s="145" t="s">
        <v>34</v>
      </c>
      <c r="O131" s="146">
        <f>I131+J131</f>
        <v>0</v>
      </c>
      <c r="P131" s="146">
        <f>ROUND(I131*H131,2)</f>
        <v>0</v>
      </c>
      <c r="Q131" s="146">
        <f>ROUND(J131*H131,2)</f>
        <v>0</v>
      </c>
      <c r="R131" s="147">
        <v>0</v>
      </c>
      <c r="S131" s="147">
        <f>R131*H131</f>
        <v>0</v>
      </c>
      <c r="T131" s="147">
        <v>0</v>
      </c>
      <c r="U131" s="147">
        <f>T131*H131</f>
        <v>0</v>
      </c>
      <c r="V131" s="147">
        <v>0</v>
      </c>
      <c r="W131" s="148">
        <f>V131*H131</f>
        <v>0</v>
      </c>
      <c r="X131" s="29"/>
      <c r="Y131" s="29"/>
      <c r="Z131" s="29"/>
      <c r="AA131" s="29"/>
      <c r="AB131" s="29"/>
      <c r="AO131" s="149" t="s">
        <v>126</v>
      </c>
      <c r="AQ131" s="149" t="s">
        <v>122</v>
      </c>
      <c r="AR131" s="149" t="s">
        <v>81</v>
      </c>
      <c r="AV131" s="17" t="s">
        <v>120</v>
      </c>
      <c r="BB131" s="150">
        <f>IF(N131="základní",K131,0)</f>
        <v>0</v>
      </c>
      <c r="BC131" s="150">
        <f>IF(N131="snížená",K131,0)</f>
        <v>0</v>
      </c>
      <c r="BD131" s="150">
        <f>IF(N131="zákl. přenesená",K131,0)</f>
        <v>0</v>
      </c>
      <c r="BE131" s="150">
        <f>IF(N131="sníž. přenesená",K131,0)</f>
        <v>0</v>
      </c>
      <c r="BF131" s="150">
        <f>IF(N131="nulová",K131,0)</f>
        <v>0</v>
      </c>
      <c r="BG131" s="17" t="s">
        <v>79</v>
      </c>
      <c r="BH131" s="150">
        <f>ROUND(O131*H131,2)</f>
        <v>0</v>
      </c>
      <c r="BI131" s="17" t="s">
        <v>126</v>
      </c>
      <c r="BJ131" s="149" t="s">
        <v>135</v>
      </c>
    </row>
    <row r="132" spans="1:62" s="2" customFormat="1">
      <c r="A132" s="29"/>
      <c r="B132" s="30"/>
      <c r="C132" s="29"/>
      <c r="D132" s="151" t="s">
        <v>128</v>
      </c>
      <c r="E132" s="29"/>
      <c r="F132" s="152" t="s">
        <v>136</v>
      </c>
      <c r="G132" s="29"/>
      <c r="H132" s="29"/>
      <c r="I132" s="29"/>
      <c r="J132" s="29"/>
      <c r="K132" s="29"/>
      <c r="L132" s="30"/>
      <c r="M132" s="153"/>
      <c r="N132" s="154"/>
      <c r="O132" s="55"/>
      <c r="P132" s="55"/>
      <c r="Q132" s="55"/>
      <c r="R132" s="55"/>
      <c r="S132" s="55"/>
      <c r="T132" s="55"/>
      <c r="U132" s="55"/>
      <c r="V132" s="55"/>
      <c r="W132" s="56"/>
      <c r="X132" s="29"/>
      <c r="Y132" s="29"/>
      <c r="Z132" s="29"/>
      <c r="AA132" s="29"/>
      <c r="AB132" s="29"/>
      <c r="AQ132" s="17" t="s">
        <v>128</v>
      </c>
      <c r="AR132" s="17" t="s">
        <v>81</v>
      </c>
    </row>
    <row r="133" spans="1:62" s="14" customFormat="1">
      <c r="B133" s="163"/>
      <c r="D133" s="156" t="s">
        <v>130</v>
      </c>
      <c r="E133" s="164" t="s">
        <v>1</v>
      </c>
      <c r="F133" s="165" t="s">
        <v>137</v>
      </c>
      <c r="H133" s="164" t="s">
        <v>1</v>
      </c>
      <c r="L133" s="163"/>
      <c r="M133" s="166"/>
      <c r="N133" s="167"/>
      <c r="O133" s="167"/>
      <c r="P133" s="167"/>
      <c r="Q133" s="167"/>
      <c r="R133" s="167"/>
      <c r="S133" s="167"/>
      <c r="T133" s="167"/>
      <c r="U133" s="167"/>
      <c r="V133" s="167"/>
      <c r="W133" s="168"/>
      <c r="AQ133" s="164" t="s">
        <v>130</v>
      </c>
      <c r="AR133" s="164" t="s">
        <v>81</v>
      </c>
      <c r="AS133" s="14" t="s">
        <v>79</v>
      </c>
      <c r="AT133" s="14" t="s">
        <v>4</v>
      </c>
      <c r="AU133" s="14" t="s">
        <v>71</v>
      </c>
      <c r="AV133" s="164" t="s">
        <v>120</v>
      </c>
    </row>
    <row r="134" spans="1:62" s="13" customFormat="1">
      <c r="B134" s="155"/>
      <c r="D134" s="156" t="s">
        <v>130</v>
      </c>
      <c r="E134" s="157" t="s">
        <v>1</v>
      </c>
      <c r="F134" s="158" t="s">
        <v>138</v>
      </c>
      <c r="H134" s="159"/>
      <c r="L134" s="155"/>
      <c r="M134" s="160"/>
      <c r="N134" s="161"/>
      <c r="O134" s="161"/>
      <c r="P134" s="161"/>
      <c r="Q134" s="161"/>
      <c r="R134" s="161"/>
      <c r="S134" s="161"/>
      <c r="T134" s="161"/>
      <c r="U134" s="161"/>
      <c r="V134" s="161"/>
      <c r="W134" s="162"/>
      <c r="AQ134" s="157" t="s">
        <v>130</v>
      </c>
      <c r="AR134" s="157" t="s">
        <v>81</v>
      </c>
      <c r="AS134" s="13" t="s">
        <v>81</v>
      </c>
      <c r="AT134" s="13" t="s">
        <v>4</v>
      </c>
      <c r="AU134" s="13" t="s">
        <v>79</v>
      </c>
      <c r="AV134" s="157" t="s">
        <v>120</v>
      </c>
    </row>
    <row r="135" spans="1:62" s="2" customFormat="1" ht="49.2" customHeight="1">
      <c r="A135" s="29"/>
      <c r="B135" s="137"/>
      <c r="C135" s="138" t="s">
        <v>139</v>
      </c>
      <c r="D135" s="138" t="s">
        <v>122</v>
      </c>
      <c r="E135" s="139" t="s">
        <v>140</v>
      </c>
      <c r="F135" s="140" t="s">
        <v>141</v>
      </c>
      <c r="G135" s="141" t="s">
        <v>134</v>
      </c>
      <c r="H135" s="142">
        <v>162.18</v>
      </c>
      <c r="I135" s="143">
        <v>0</v>
      </c>
      <c r="J135" s="143">
        <v>0</v>
      </c>
      <c r="K135" s="143">
        <f>ROUND(O135*H135,2)</f>
        <v>0</v>
      </c>
      <c r="L135" s="30"/>
      <c r="M135" s="144" t="s">
        <v>1</v>
      </c>
      <c r="N135" s="145" t="s">
        <v>34</v>
      </c>
      <c r="O135" s="146">
        <f>I135+J135</f>
        <v>0</v>
      </c>
      <c r="P135" s="146">
        <f>ROUND(I135*H135,2)</f>
        <v>0</v>
      </c>
      <c r="Q135" s="146">
        <f>ROUND(J135*H135,2)</f>
        <v>0</v>
      </c>
      <c r="R135" s="147">
        <v>0</v>
      </c>
      <c r="S135" s="147">
        <f>R135*H135</f>
        <v>0</v>
      </c>
      <c r="T135" s="147">
        <v>0</v>
      </c>
      <c r="U135" s="147">
        <f>T135*H135</f>
        <v>0</v>
      </c>
      <c r="V135" s="147">
        <v>0</v>
      </c>
      <c r="W135" s="148">
        <f>V135*H135</f>
        <v>0</v>
      </c>
      <c r="X135" s="29"/>
      <c r="Y135" s="29"/>
      <c r="Z135" s="29"/>
      <c r="AA135" s="29"/>
      <c r="AB135" s="29"/>
      <c r="AO135" s="149" t="s">
        <v>126</v>
      </c>
      <c r="AQ135" s="149" t="s">
        <v>122</v>
      </c>
      <c r="AR135" s="149" t="s">
        <v>81</v>
      </c>
      <c r="AV135" s="17" t="s">
        <v>120</v>
      </c>
      <c r="BB135" s="150">
        <f>IF(N135="základní",K135,0)</f>
        <v>0</v>
      </c>
      <c r="BC135" s="150">
        <f>IF(N135="snížená",K135,0)</f>
        <v>0</v>
      </c>
      <c r="BD135" s="150">
        <f>IF(N135="zákl. přenesená",K135,0)</f>
        <v>0</v>
      </c>
      <c r="BE135" s="150">
        <f>IF(N135="sníž. přenesená",K135,0)</f>
        <v>0</v>
      </c>
      <c r="BF135" s="150">
        <f>IF(N135="nulová",K135,0)</f>
        <v>0</v>
      </c>
      <c r="BG135" s="17" t="s">
        <v>79</v>
      </c>
      <c r="BH135" s="150">
        <f>ROUND(O135*H135,2)</f>
        <v>0</v>
      </c>
      <c r="BI135" s="17" t="s">
        <v>126</v>
      </c>
      <c r="BJ135" s="149" t="s">
        <v>142</v>
      </c>
    </row>
    <row r="136" spans="1:62" s="2" customFormat="1">
      <c r="A136" s="29"/>
      <c r="B136" s="30"/>
      <c r="C136" s="29"/>
      <c r="D136" s="151" t="s">
        <v>128</v>
      </c>
      <c r="E136" s="29"/>
      <c r="F136" s="152" t="s">
        <v>143</v>
      </c>
      <c r="G136" s="29"/>
      <c r="H136" s="29"/>
      <c r="I136" s="29"/>
      <c r="J136" s="29"/>
      <c r="K136" s="29"/>
      <c r="L136" s="30"/>
      <c r="M136" s="153"/>
      <c r="N136" s="154"/>
      <c r="O136" s="55"/>
      <c r="P136" s="55"/>
      <c r="Q136" s="55"/>
      <c r="R136" s="55"/>
      <c r="S136" s="55"/>
      <c r="T136" s="55"/>
      <c r="U136" s="55"/>
      <c r="V136" s="55"/>
      <c r="W136" s="56"/>
      <c r="X136" s="29"/>
      <c r="Y136" s="29"/>
      <c r="Z136" s="29"/>
      <c r="AA136" s="29"/>
      <c r="AB136" s="29"/>
      <c r="AQ136" s="17" t="s">
        <v>128</v>
      </c>
      <c r="AR136" s="17" t="s">
        <v>81</v>
      </c>
    </row>
    <row r="137" spans="1:62" s="14" customFormat="1">
      <c r="B137" s="163"/>
      <c r="D137" s="156" t="s">
        <v>130</v>
      </c>
      <c r="E137" s="164" t="s">
        <v>1</v>
      </c>
      <c r="F137" s="165" t="s">
        <v>144</v>
      </c>
      <c r="H137" s="164" t="s">
        <v>1</v>
      </c>
      <c r="L137" s="163"/>
      <c r="M137" s="166"/>
      <c r="N137" s="167"/>
      <c r="O137" s="167"/>
      <c r="P137" s="167"/>
      <c r="Q137" s="167"/>
      <c r="R137" s="167"/>
      <c r="S137" s="167"/>
      <c r="T137" s="167"/>
      <c r="U137" s="167"/>
      <c r="V137" s="167"/>
      <c r="W137" s="168"/>
      <c r="AQ137" s="164" t="s">
        <v>130</v>
      </c>
      <c r="AR137" s="164" t="s">
        <v>81</v>
      </c>
      <c r="AS137" s="14" t="s">
        <v>79</v>
      </c>
      <c r="AT137" s="14" t="s">
        <v>4</v>
      </c>
      <c r="AU137" s="14" t="s">
        <v>71</v>
      </c>
      <c r="AV137" s="164" t="s">
        <v>120</v>
      </c>
    </row>
    <row r="138" spans="1:62" s="13" customFormat="1">
      <c r="B138" s="155"/>
      <c r="D138" s="156" t="s">
        <v>130</v>
      </c>
      <c r="E138" s="157" t="s">
        <v>1</v>
      </c>
      <c r="F138" s="158" t="s">
        <v>145</v>
      </c>
      <c r="H138" s="159"/>
      <c r="L138" s="155"/>
      <c r="M138" s="160"/>
      <c r="N138" s="161"/>
      <c r="O138" s="161"/>
      <c r="P138" s="161"/>
      <c r="Q138" s="161"/>
      <c r="R138" s="161"/>
      <c r="S138" s="161"/>
      <c r="T138" s="161"/>
      <c r="U138" s="161"/>
      <c r="V138" s="161"/>
      <c r="W138" s="162"/>
      <c r="AQ138" s="157" t="s">
        <v>130</v>
      </c>
      <c r="AR138" s="157" t="s">
        <v>81</v>
      </c>
      <c r="AS138" s="13" t="s">
        <v>81</v>
      </c>
      <c r="AT138" s="13" t="s">
        <v>4</v>
      </c>
      <c r="AU138" s="13" t="s">
        <v>79</v>
      </c>
      <c r="AV138" s="157" t="s">
        <v>120</v>
      </c>
    </row>
    <row r="139" spans="1:62" s="2" customFormat="1" ht="37.950000000000003" customHeight="1">
      <c r="A139" s="29"/>
      <c r="B139" s="137"/>
      <c r="C139" s="138" t="s">
        <v>126</v>
      </c>
      <c r="D139" s="138" t="s">
        <v>122</v>
      </c>
      <c r="E139" s="139" t="s">
        <v>146</v>
      </c>
      <c r="F139" s="140" t="s">
        <v>147</v>
      </c>
      <c r="G139" s="141" t="s">
        <v>125</v>
      </c>
      <c r="H139" s="142">
        <v>510.9</v>
      </c>
      <c r="I139" s="143">
        <v>0</v>
      </c>
      <c r="J139" s="143">
        <v>0</v>
      </c>
      <c r="K139" s="143">
        <f>ROUND(O139*H139,2)</f>
        <v>0</v>
      </c>
      <c r="L139" s="30"/>
      <c r="M139" s="144" t="s">
        <v>1</v>
      </c>
      <c r="N139" s="145" t="s">
        <v>34</v>
      </c>
      <c r="O139" s="146">
        <f>I139+J139</f>
        <v>0</v>
      </c>
      <c r="P139" s="146">
        <f>ROUND(I139*H139,2)</f>
        <v>0</v>
      </c>
      <c r="Q139" s="146">
        <f>ROUND(J139*H139,2)</f>
        <v>0</v>
      </c>
      <c r="R139" s="147">
        <v>0</v>
      </c>
      <c r="S139" s="147">
        <f>R139*H139</f>
        <v>0</v>
      </c>
      <c r="T139" s="147">
        <v>0</v>
      </c>
      <c r="U139" s="147">
        <v>0</v>
      </c>
      <c r="V139" s="147">
        <v>0</v>
      </c>
      <c r="W139" s="148">
        <f>V139*H139</f>
        <v>0</v>
      </c>
      <c r="X139" s="29"/>
      <c r="Y139" s="29"/>
      <c r="Z139" s="29"/>
      <c r="AA139" s="29"/>
      <c r="AB139" s="29"/>
      <c r="AO139" s="149" t="s">
        <v>126</v>
      </c>
      <c r="AQ139" s="149" t="s">
        <v>122</v>
      </c>
      <c r="AR139" s="149" t="s">
        <v>81</v>
      </c>
      <c r="AV139" s="17" t="s">
        <v>120</v>
      </c>
      <c r="BB139" s="150">
        <f>IF(N139="základní",K139,0)</f>
        <v>0</v>
      </c>
      <c r="BC139" s="150">
        <f>IF(N139="snížená",K139,0)</f>
        <v>0</v>
      </c>
      <c r="BD139" s="150">
        <f>IF(N139="zákl. přenesená",K139,0)</f>
        <v>0</v>
      </c>
      <c r="BE139" s="150">
        <f>IF(N139="sníž. přenesená",K139,0)</f>
        <v>0</v>
      </c>
      <c r="BF139" s="150">
        <f>IF(N139="nulová",K139,0)</f>
        <v>0</v>
      </c>
      <c r="BG139" s="17" t="s">
        <v>79</v>
      </c>
      <c r="BH139" s="150">
        <f>ROUND(O139*H139,2)</f>
        <v>0</v>
      </c>
      <c r="BI139" s="17" t="s">
        <v>126</v>
      </c>
      <c r="BJ139" s="149" t="s">
        <v>148</v>
      </c>
    </row>
    <row r="140" spans="1:62" s="2" customFormat="1">
      <c r="A140" s="29"/>
      <c r="B140" s="30"/>
      <c r="C140" s="29"/>
      <c r="D140" s="151" t="s">
        <v>128</v>
      </c>
      <c r="E140" s="29"/>
      <c r="F140" s="152" t="s">
        <v>149</v>
      </c>
      <c r="G140" s="29"/>
      <c r="H140" s="29"/>
      <c r="I140" s="29"/>
      <c r="J140" s="29"/>
      <c r="K140" s="29"/>
      <c r="L140" s="30"/>
      <c r="M140" s="153"/>
      <c r="N140" s="154"/>
      <c r="O140" s="55"/>
      <c r="P140" s="55"/>
      <c r="Q140" s="55"/>
      <c r="R140" s="55"/>
      <c r="S140" s="55"/>
      <c r="T140" s="55"/>
      <c r="U140" s="55"/>
      <c r="V140" s="55"/>
      <c r="W140" s="56"/>
      <c r="X140" s="29"/>
      <c r="Y140" s="29"/>
      <c r="Z140" s="29"/>
      <c r="AA140" s="29"/>
      <c r="AB140" s="29"/>
      <c r="AQ140" s="17" t="s">
        <v>128</v>
      </c>
      <c r="AR140" s="17" t="s">
        <v>81</v>
      </c>
    </row>
    <row r="141" spans="1:62" s="13" customFormat="1">
      <c r="B141" s="155"/>
      <c r="D141" s="156" t="s">
        <v>130</v>
      </c>
      <c r="E141" s="157" t="s">
        <v>1</v>
      </c>
      <c r="F141" s="158" t="s">
        <v>150</v>
      </c>
      <c r="H141" s="159">
        <v>510.9</v>
      </c>
      <c r="L141" s="155"/>
      <c r="M141" s="160"/>
      <c r="N141" s="161"/>
      <c r="O141" s="161"/>
      <c r="P141" s="161"/>
      <c r="Q141" s="161"/>
      <c r="R141" s="161"/>
      <c r="S141" s="161"/>
      <c r="T141" s="161"/>
      <c r="U141" s="161"/>
      <c r="V141" s="161"/>
      <c r="W141" s="162"/>
      <c r="AQ141" s="157" t="s">
        <v>130</v>
      </c>
      <c r="AR141" s="157" t="s">
        <v>81</v>
      </c>
      <c r="AS141" s="13" t="s">
        <v>81</v>
      </c>
      <c r="AT141" s="13" t="s">
        <v>4</v>
      </c>
      <c r="AU141" s="13" t="s">
        <v>79</v>
      </c>
      <c r="AV141" s="157" t="s">
        <v>120</v>
      </c>
    </row>
    <row r="142" spans="1:62" s="2" customFormat="1" ht="44.25" customHeight="1">
      <c r="A142" s="29"/>
      <c r="B142" s="137"/>
      <c r="C142" s="138" t="s">
        <v>151</v>
      </c>
      <c r="D142" s="138" t="s">
        <v>122</v>
      </c>
      <c r="E142" s="139" t="s">
        <v>152</v>
      </c>
      <c r="F142" s="140" t="s">
        <v>153</v>
      </c>
      <c r="G142" s="141" t="s">
        <v>125</v>
      </c>
      <c r="H142" s="142">
        <v>510.9</v>
      </c>
      <c r="I142" s="143">
        <v>0</v>
      </c>
      <c r="J142" s="143">
        <v>0</v>
      </c>
      <c r="K142" s="143">
        <f>ROUND(O142*H142,2)</f>
        <v>0</v>
      </c>
      <c r="L142" s="30"/>
      <c r="M142" s="144" t="s">
        <v>1</v>
      </c>
      <c r="N142" s="145" t="s">
        <v>34</v>
      </c>
      <c r="O142" s="146">
        <f>I142+J142</f>
        <v>0</v>
      </c>
      <c r="P142" s="146">
        <f>ROUND(I142*H142,2)</f>
        <v>0</v>
      </c>
      <c r="Q142" s="146">
        <f>ROUND(J142*H142,2)</f>
        <v>0</v>
      </c>
      <c r="R142" s="147">
        <v>0</v>
      </c>
      <c r="S142" s="147">
        <f>R142*H142</f>
        <v>0</v>
      </c>
      <c r="T142" s="147">
        <v>0</v>
      </c>
      <c r="U142" s="147">
        <f>T142*H142</f>
        <v>0</v>
      </c>
      <c r="V142" s="147">
        <v>0</v>
      </c>
      <c r="W142" s="148">
        <f>V142*H142</f>
        <v>0</v>
      </c>
      <c r="X142" s="29"/>
      <c r="Y142" s="29"/>
      <c r="Z142" s="29"/>
      <c r="AA142" s="29"/>
      <c r="AB142" s="29"/>
      <c r="AO142" s="149" t="s">
        <v>126</v>
      </c>
      <c r="AQ142" s="149" t="s">
        <v>122</v>
      </c>
      <c r="AR142" s="149" t="s">
        <v>81</v>
      </c>
      <c r="AV142" s="17" t="s">
        <v>120</v>
      </c>
      <c r="BB142" s="150">
        <f>IF(N142="základní",K142,0)</f>
        <v>0</v>
      </c>
      <c r="BC142" s="150">
        <f>IF(N142="snížená",K142,0)</f>
        <v>0</v>
      </c>
      <c r="BD142" s="150">
        <f>IF(N142="zákl. přenesená",K142,0)</f>
        <v>0</v>
      </c>
      <c r="BE142" s="150">
        <f>IF(N142="sníž. přenesená",K142,0)</f>
        <v>0</v>
      </c>
      <c r="BF142" s="150">
        <f>IF(N142="nulová",K142,0)</f>
        <v>0</v>
      </c>
      <c r="BG142" s="17" t="s">
        <v>79</v>
      </c>
      <c r="BH142" s="150">
        <f>ROUND(O142*H142,2)</f>
        <v>0</v>
      </c>
      <c r="BI142" s="17" t="s">
        <v>126</v>
      </c>
      <c r="BJ142" s="149" t="s">
        <v>154</v>
      </c>
    </row>
    <row r="143" spans="1:62" s="2" customFormat="1">
      <c r="A143" s="29"/>
      <c r="B143" s="30"/>
      <c r="C143" s="29"/>
      <c r="D143" s="151" t="s">
        <v>128</v>
      </c>
      <c r="E143" s="29"/>
      <c r="F143" s="152" t="s">
        <v>155</v>
      </c>
      <c r="G143" s="29"/>
      <c r="H143" s="29"/>
      <c r="I143" s="29"/>
      <c r="J143" s="29"/>
      <c r="K143" s="29"/>
      <c r="L143" s="30"/>
      <c r="M143" s="153"/>
      <c r="N143" s="154"/>
      <c r="O143" s="55"/>
      <c r="P143" s="55"/>
      <c r="Q143" s="55"/>
      <c r="R143" s="55"/>
      <c r="S143" s="55"/>
      <c r="T143" s="55"/>
      <c r="U143" s="55"/>
      <c r="V143" s="55"/>
      <c r="W143" s="56"/>
      <c r="X143" s="29"/>
      <c r="Y143" s="29"/>
      <c r="Z143" s="29"/>
      <c r="AA143" s="29"/>
      <c r="AB143" s="29"/>
      <c r="AQ143" s="17" t="s">
        <v>128</v>
      </c>
      <c r="AR143" s="17" t="s">
        <v>81</v>
      </c>
    </row>
    <row r="144" spans="1:62" s="13" customFormat="1">
      <c r="B144" s="155"/>
      <c r="D144" s="156" t="s">
        <v>130</v>
      </c>
      <c r="E144" s="157" t="s">
        <v>1</v>
      </c>
      <c r="F144" s="158" t="s">
        <v>156</v>
      </c>
      <c r="H144" s="159"/>
      <c r="L144" s="155"/>
      <c r="M144" s="160"/>
      <c r="N144" s="161"/>
      <c r="O144" s="161"/>
      <c r="P144" s="161"/>
      <c r="Q144" s="161"/>
      <c r="R144" s="161"/>
      <c r="S144" s="161"/>
      <c r="T144" s="161"/>
      <c r="U144" s="161"/>
      <c r="V144" s="161"/>
      <c r="W144" s="162"/>
      <c r="AQ144" s="157" t="s">
        <v>130</v>
      </c>
      <c r="AR144" s="157" t="s">
        <v>81</v>
      </c>
      <c r="AS144" s="13" t="s">
        <v>81</v>
      </c>
      <c r="AT144" s="13" t="s">
        <v>4</v>
      </c>
      <c r="AU144" s="13" t="s">
        <v>79</v>
      </c>
      <c r="AV144" s="157" t="s">
        <v>120</v>
      </c>
    </row>
    <row r="145" spans="1:62" s="2" customFormat="1" ht="62.7" customHeight="1">
      <c r="A145" s="29"/>
      <c r="B145" s="137"/>
      <c r="C145" s="138" t="s">
        <v>157</v>
      </c>
      <c r="D145" s="138" t="s">
        <v>122</v>
      </c>
      <c r="E145" s="139" t="s">
        <v>158</v>
      </c>
      <c r="F145" s="140" t="s">
        <v>159</v>
      </c>
      <c r="G145" s="141" t="s">
        <v>134</v>
      </c>
      <c r="H145" s="142">
        <v>109.532</v>
      </c>
      <c r="I145" s="143">
        <v>0</v>
      </c>
      <c r="J145" s="143">
        <v>0</v>
      </c>
      <c r="K145" s="143">
        <f>ROUND(O145*H145,2)</f>
        <v>0</v>
      </c>
      <c r="L145" s="30"/>
      <c r="M145" s="144" t="s">
        <v>1</v>
      </c>
      <c r="N145" s="145" t="s">
        <v>34</v>
      </c>
      <c r="O145" s="146">
        <f>I145+J145</f>
        <v>0</v>
      </c>
      <c r="P145" s="146">
        <f>ROUND(I145*H145,2)</f>
        <v>0</v>
      </c>
      <c r="Q145" s="146">
        <f>ROUND(J145*H145,2)</f>
        <v>0</v>
      </c>
      <c r="R145" s="147">
        <v>0</v>
      </c>
      <c r="S145" s="147">
        <f>R145*H145</f>
        <v>0</v>
      </c>
      <c r="T145" s="147">
        <v>0</v>
      </c>
      <c r="U145" s="147">
        <f>T145*H145</f>
        <v>0</v>
      </c>
      <c r="V145" s="147">
        <v>0</v>
      </c>
      <c r="W145" s="148">
        <f>V145*H145</f>
        <v>0</v>
      </c>
      <c r="X145" s="29"/>
      <c r="Y145" s="29"/>
      <c r="Z145" s="29"/>
      <c r="AA145" s="29"/>
      <c r="AB145" s="29"/>
      <c r="AO145" s="149" t="s">
        <v>126</v>
      </c>
      <c r="AQ145" s="149" t="s">
        <v>122</v>
      </c>
      <c r="AR145" s="149" t="s">
        <v>81</v>
      </c>
      <c r="AV145" s="17" t="s">
        <v>120</v>
      </c>
      <c r="BB145" s="150">
        <f>IF(N145="základní",K145,0)</f>
        <v>0</v>
      </c>
      <c r="BC145" s="150">
        <f>IF(N145="snížená",K145,0)</f>
        <v>0</v>
      </c>
      <c r="BD145" s="150">
        <f>IF(N145="zákl. přenesená",K145,0)</f>
        <v>0</v>
      </c>
      <c r="BE145" s="150">
        <f>IF(N145="sníž. přenesená",K145,0)</f>
        <v>0</v>
      </c>
      <c r="BF145" s="150">
        <f>IF(N145="nulová",K145,0)</f>
        <v>0</v>
      </c>
      <c r="BG145" s="17" t="s">
        <v>79</v>
      </c>
      <c r="BH145" s="150">
        <f>ROUND(O145*H145,2)</f>
        <v>0</v>
      </c>
      <c r="BI145" s="17" t="s">
        <v>126</v>
      </c>
      <c r="BJ145" s="149" t="s">
        <v>160</v>
      </c>
    </row>
    <row r="146" spans="1:62" s="2" customFormat="1">
      <c r="A146" s="29"/>
      <c r="B146" s="30"/>
      <c r="C146" s="29"/>
      <c r="D146" s="151" t="s">
        <v>128</v>
      </c>
      <c r="E146" s="29"/>
      <c r="F146" s="152" t="s">
        <v>161</v>
      </c>
      <c r="G146" s="29"/>
      <c r="H146" s="29"/>
      <c r="I146" s="29"/>
      <c r="J146" s="29"/>
      <c r="K146" s="29"/>
      <c r="L146" s="30"/>
      <c r="M146" s="153"/>
      <c r="N146" s="154"/>
      <c r="O146" s="55"/>
      <c r="P146" s="55"/>
      <c r="Q146" s="55"/>
      <c r="R146" s="55"/>
      <c r="S146" s="55"/>
      <c r="T146" s="55"/>
      <c r="U146" s="55"/>
      <c r="V146" s="55"/>
      <c r="W146" s="56"/>
      <c r="X146" s="29"/>
      <c r="Y146" s="29"/>
      <c r="Z146" s="29"/>
      <c r="AA146" s="29"/>
      <c r="AB146" s="29"/>
      <c r="AQ146" s="17" t="s">
        <v>128</v>
      </c>
      <c r="AR146" s="17" t="s">
        <v>81</v>
      </c>
    </row>
    <row r="147" spans="1:62" s="14" customFormat="1">
      <c r="B147" s="163"/>
      <c r="D147" s="156" t="s">
        <v>130</v>
      </c>
      <c r="E147" s="164" t="s">
        <v>1</v>
      </c>
      <c r="F147" s="165" t="s">
        <v>162</v>
      </c>
      <c r="H147" s="164" t="s">
        <v>1</v>
      </c>
      <c r="L147" s="163"/>
      <c r="M147" s="166"/>
      <c r="N147" s="167"/>
      <c r="O147" s="167"/>
      <c r="P147" s="167"/>
      <c r="Q147" s="167"/>
      <c r="R147" s="167"/>
      <c r="S147" s="167"/>
      <c r="T147" s="167"/>
      <c r="U147" s="167"/>
      <c r="V147" s="167"/>
      <c r="W147" s="168"/>
      <c r="AQ147" s="164" t="s">
        <v>130</v>
      </c>
      <c r="AR147" s="164" t="s">
        <v>81</v>
      </c>
      <c r="AS147" s="14" t="s">
        <v>79</v>
      </c>
      <c r="AT147" s="14" t="s">
        <v>4</v>
      </c>
      <c r="AU147" s="14" t="s">
        <v>71</v>
      </c>
      <c r="AV147" s="164" t="s">
        <v>120</v>
      </c>
    </row>
    <row r="148" spans="1:62" s="14" customFormat="1">
      <c r="B148" s="163"/>
      <c r="D148" s="156" t="s">
        <v>130</v>
      </c>
      <c r="E148" s="164" t="s">
        <v>1</v>
      </c>
      <c r="F148" s="165" t="s">
        <v>163</v>
      </c>
      <c r="H148" s="164" t="s">
        <v>1</v>
      </c>
      <c r="L148" s="163"/>
      <c r="M148" s="166"/>
      <c r="N148" s="167"/>
      <c r="O148" s="167"/>
      <c r="P148" s="167"/>
      <c r="Q148" s="167"/>
      <c r="R148" s="167"/>
      <c r="S148" s="167"/>
      <c r="T148" s="167"/>
      <c r="U148" s="167"/>
      <c r="V148" s="167"/>
      <c r="W148" s="168"/>
      <c r="AQ148" s="164" t="s">
        <v>130</v>
      </c>
      <c r="AR148" s="164" t="s">
        <v>81</v>
      </c>
      <c r="AS148" s="14" t="s">
        <v>79</v>
      </c>
      <c r="AT148" s="14" t="s">
        <v>4</v>
      </c>
      <c r="AU148" s="14" t="s">
        <v>71</v>
      </c>
      <c r="AV148" s="164" t="s">
        <v>120</v>
      </c>
    </row>
    <row r="149" spans="1:62" s="13" customFormat="1">
      <c r="B149" s="155"/>
      <c r="D149" s="156" t="s">
        <v>130</v>
      </c>
      <c r="E149" s="157" t="s">
        <v>1</v>
      </c>
      <c r="F149" s="158" t="s">
        <v>164</v>
      </c>
      <c r="H149" s="159"/>
      <c r="L149" s="155"/>
      <c r="M149" s="160"/>
      <c r="N149" s="161"/>
      <c r="O149" s="161"/>
      <c r="P149" s="161"/>
      <c r="Q149" s="161"/>
      <c r="R149" s="161"/>
      <c r="S149" s="161"/>
      <c r="T149" s="161"/>
      <c r="U149" s="161"/>
      <c r="V149" s="161"/>
      <c r="W149" s="162"/>
      <c r="AQ149" s="157" t="s">
        <v>130</v>
      </c>
      <c r="AR149" s="157" t="s">
        <v>81</v>
      </c>
      <c r="AS149" s="13" t="s">
        <v>81</v>
      </c>
      <c r="AT149" s="13" t="s">
        <v>4</v>
      </c>
      <c r="AU149" s="13" t="s">
        <v>71</v>
      </c>
      <c r="AV149" s="157" t="s">
        <v>120</v>
      </c>
    </row>
    <row r="150" spans="1:62" s="14" customFormat="1">
      <c r="B150" s="163"/>
      <c r="D150" s="156" t="s">
        <v>130</v>
      </c>
      <c r="E150" s="164" t="s">
        <v>1</v>
      </c>
      <c r="F150" s="165" t="s">
        <v>165</v>
      </c>
      <c r="H150" s="164" t="s">
        <v>1</v>
      </c>
      <c r="L150" s="163"/>
      <c r="M150" s="166"/>
      <c r="N150" s="167"/>
      <c r="O150" s="167"/>
      <c r="P150" s="167"/>
      <c r="Q150" s="167"/>
      <c r="R150" s="167"/>
      <c r="S150" s="167"/>
      <c r="T150" s="167"/>
      <c r="U150" s="167"/>
      <c r="V150" s="167"/>
      <c r="W150" s="168"/>
      <c r="AQ150" s="164" t="s">
        <v>130</v>
      </c>
      <c r="AR150" s="164" t="s">
        <v>81</v>
      </c>
      <c r="AS150" s="14" t="s">
        <v>79</v>
      </c>
      <c r="AT150" s="14" t="s">
        <v>4</v>
      </c>
      <c r="AU150" s="14" t="s">
        <v>71</v>
      </c>
      <c r="AV150" s="164" t="s">
        <v>120</v>
      </c>
    </row>
    <row r="151" spans="1:62" s="13" customFormat="1">
      <c r="B151" s="155"/>
      <c r="D151" s="156" t="s">
        <v>130</v>
      </c>
      <c r="E151" s="157" t="s">
        <v>1</v>
      </c>
      <c r="F151" s="158" t="s">
        <v>166</v>
      </c>
      <c r="H151" s="159"/>
      <c r="L151" s="155"/>
      <c r="M151" s="160"/>
      <c r="N151" s="161"/>
      <c r="O151" s="161"/>
      <c r="P151" s="161"/>
      <c r="Q151" s="161"/>
      <c r="R151" s="161"/>
      <c r="S151" s="161"/>
      <c r="T151" s="161"/>
      <c r="U151" s="161"/>
      <c r="V151" s="161"/>
      <c r="W151" s="162"/>
      <c r="AQ151" s="157" t="s">
        <v>130</v>
      </c>
      <c r="AR151" s="157" t="s">
        <v>81</v>
      </c>
      <c r="AS151" s="13" t="s">
        <v>81</v>
      </c>
      <c r="AT151" s="13" t="s">
        <v>4</v>
      </c>
      <c r="AU151" s="13" t="s">
        <v>71</v>
      </c>
      <c r="AV151" s="157" t="s">
        <v>120</v>
      </c>
    </row>
    <row r="152" spans="1:62" s="15" customFormat="1">
      <c r="B152" s="169"/>
      <c r="D152" s="156" t="s">
        <v>130</v>
      </c>
      <c r="E152" s="170" t="s">
        <v>1</v>
      </c>
      <c r="F152" s="171" t="s">
        <v>167</v>
      </c>
      <c r="H152" s="172"/>
      <c r="L152" s="169"/>
      <c r="M152" s="173"/>
      <c r="N152" s="174"/>
      <c r="O152" s="174"/>
      <c r="P152" s="174"/>
      <c r="Q152" s="174"/>
      <c r="R152" s="174"/>
      <c r="S152" s="174"/>
      <c r="T152" s="174"/>
      <c r="U152" s="174"/>
      <c r="V152" s="174"/>
      <c r="W152" s="175"/>
      <c r="AQ152" s="170" t="s">
        <v>130</v>
      </c>
      <c r="AR152" s="170" t="s">
        <v>81</v>
      </c>
      <c r="AS152" s="15" t="s">
        <v>126</v>
      </c>
      <c r="AT152" s="15" t="s">
        <v>4</v>
      </c>
      <c r="AU152" s="15" t="s">
        <v>79</v>
      </c>
      <c r="AV152" s="170" t="s">
        <v>120</v>
      </c>
    </row>
    <row r="153" spans="1:62" s="2" customFormat="1" ht="44.25" customHeight="1">
      <c r="A153" s="29"/>
      <c r="B153" s="137"/>
      <c r="C153" s="138" t="s">
        <v>168</v>
      </c>
      <c r="D153" s="138" t="s">
        <v>122</v>
      </c>
      <c r="E153" s="139" t="s">
        <v>169</v>
      </c>
      <c r="F153" s="140" t="s">
        <v>170</v>
      </c>
      <c r="G153" s="141" t="s">
        <v>134</v>
      </c>
      <c r="H153" s="142">
        <v>154.512</v>
      </c>
      <c r="I153" s="143">
        <v>0</v>
      </c>
      <c r="J153" s="143">
        <v>0</v>
      </c>
      <c r="K153" s="143">
        <f>ROUND(O153*H153,2)</f>
        <v>0</v>
      </c>
      <c r="L153" s="30"/>
      <c r="M153" s="144" t="s">
        <v>1</v>
      </c>
      <c r="N153" s="145" t="s">
        <v>34</v>
      </c>
      <c r="O153" s="146">
        <f>I153+J153</f>
        <v>0</v>
      </c>
      <c r="P153" s="146">
        <f>ROUND(I153*H153,2)</f>
        <v>0</v>
      </c>
      <c r="Q153" s="146">
        <f>ROUND(J153*H153,2)</f>
        <v>0</v>
      </c>
      <c r="R153" s="147">
        <v>0</v>
      </c>
      <c r="S153" s="147">
        <f>R153*H153</f>
        <v>0</v>
      </c>
      <c r="T153" s="147">
        <v>0</v>
      </c>
      <c r="U153" s="147">
        <f>T153*H153</f>
        <v>0</v>
      </c>
      <c r="V153" s="147">
        <v>0</v>
      </c>
      <c r="W153" s="148">
        <f>V153*H153</f>
        <v>0</v>
      </c>
      <c r="X153" s="29"/>
      <c r="Y153" s="29"/>
      <c r="Z153" s="29"/>
      <c r="AA153" s="29"/>
      <c r="AB153" s="29"/>
      <c r="AO153" s="149" t="s">
        <v>126</v>
      </c>
      <c r="AQ153" s="149" t="s">
        <v>122</v>
      </c>
      <c r="AR153" s="149" t="s">
        <v>81</v>
      </c>
      <c r="AV153" s="17" t="s">
        <v>120</v>
      </c>
      <c r="BB153" s="150">
        <f>IF(N153="základní",K153,0)</f>
        <v>0</v>
      </c>
      <c r="BC153" s="150">
        <f>IF(N153="snížená",K153,0)</f>
        <v>0</v>
      </c>
      <c r="BD153" s="150">
        <f>IF(N153="zákl. přenesená",K153,0)</f>
        <v>0</v>
      </c>
      <c r="BE153" s="150">
        <f>IF(N153="sníž. přenesená",K153,0)</f>
        <v>0</v>
      </c>
      <c r="BF153" s="150">
        <f>IF(N153="nulová",K153,0)</f>
        <v>0</v>
      </c>
      <c r="BG153" s="17" t="s">
        <v>79</v>
      </c>
      <c r="BH153" s="150">
        <f>ROUND(O153*H153,2)</f>
        <v>0</v>
      </c>
      <c r="BI153" s="17" t="s">
        <v>126</v>
      </c>
      <c r="BJ153" s="149" t="s">
        <v>171</v>
      </c>
    </row>
    <row r="154" spans="1:62" s="2" customFormat="1">
      <c r="A154" s="29"/>
      <c r="B154" s="30"/>
      <c r="C154" s="29"/>
      <c r="D154" s="151" t="s">
        <v>128</v>
      </c>
      <c r="E154" s="29"/>
      <c r="F154" s="152" t="s">
        <v>172</v>
      </c>
      <c r="G154" s="29"/>
      <c r="H154" s="29"/>
      <c r="I154" s="29"/>
      <c r="J154" s="29"/>
      <c r="K154" s="29"/>
      <c r="L154" s="30"/>
      <c r="M154" s="153"/>
      <c r="N154" s="154"/>
      <c r="O154" s="55"/>
      <c r="P154" s="55"/>
      <c r="Q154" s="55"/>
      <c r="R154" s="55"/>
      <c r="S154" s="55"/>
      <c r="T154" s="55"/>
      <c r="U154" s="55"/>
      <c r="V154" s="55"/>
      <c r="W154" s="56"/>
      <c r="X154" s="29"/>
      <c r="Y154" s="29"/>
      <c r="Z154" s="29"/>
      <c r="AA154" s="29"/>
      <c r="AB154" s="29"/>
      <c r="AQ154" s="17" t="s">
        <v>128</v>
      </c>
      <c r="AR154" s="17" t="s">
        <v>81</v>
      </c>
    </row>
    <row r="155" spans="1:62" s="2" customFormat="1" ht="38.4">
      <c r="A155" s="29"/>
      <c r="B155" s="30"/>
      <c r="C155" s="29"/>
      <c r="D155" s="156" t="s">
        <v>173</v>
      </c>
      <c r="E155" s="29"/>
      <c r="F155" s="176" t="s">
        <v>174</v>
      </c>
      <c r="G155" s="29"/>
      <c r="H155" s="29"/>
      <c r="I155" s="29"/>
      <c r="J155" s="29"/>
      <c r="K155" s="29"/>
      <c r="L155" s="30"/>
      <c r="M155" s="153"/>
      <c r="N155" s="154"/>
      <c r="O155" s="55"/>
      <c r="P155" s="55"/>
      <c r="Q155" s="55"/>
      <c r="R155" s="55"/>
      <c r="S155" s="55"/>
      <c r="T155" s="55"/>
      <c r="U155" s="55"/>
      <c r="V155" s="55"/>
      <c r="W155" s="56"/>
      <c r="X155" s="29"/>
      <c r="Y155" s="29"/>
      <c r="Z155" s="29"/>
      <c r="AA155" s="29"/>
      <c r="AB155" s="29"/>
      <c r="AQ155" s="17" t="s">
        <v>173</v>
      </c>
      <c r="AR155" s="17" t="s">
        <v>81</v>
      </c>
    </row>
    <row r="156" spans="1:62" s="14" customFormat="1">
      <c r="B156" s="163"/>
      <c r="D156" s="156" t="s">
        <v>130</v>
      </c>
      <c r="E156" s="164" t="s">
        <v>1</v>
      </c>
      <c r="F156" s="165" t="s">
        <v>175</v>
      </c>
      <c r="H156" s="164" t="s">
        <v>1</v>
      </c>
      <c r="L156" s="163"/>
      <c r="M156" s="166"/>
      <c r="N156" s="167"/>
      <c r="O156" s="167"/>
      <c r="P156" s="167"/>
      <c r="Q156" s="167"/>
      <c r="R156" s="167"/>
      <c r="S156" s="167"/>
      <c r="T156" s="167"/>
      <c r="U156" s="167"/>
      <c r="V156" s="167"/>
      <c r="W156" s="168"/>
      <c r="AQ156" s="164" t="s">
        <v>130</v>
      </c>
      <c r="AR156" s="164" t="s">
        <v>81</v>
      </c>
      <c r="AS156" s="14" t="s">
        <v>79</v>
      </c>
      <c r="AT156" s="14" t="s">
        <v>4</v>
      </c>
      <c r="AU156" s="14" t="s">
        <v>71</v>
      </c>
      <c r="AV156" s="164" t="s">
        <v>120</v>
      </c>
    </row>
    <row r="157" spans="1:62" s="13" customFormat="1">
      <c r="B157" s="155"/>
      <c r="D157" s="156" t="s">
        <v>130</v>
      </c>
      <c r="E157" s="157" t="s">
        <v>1</v>
      </c>
      <c r="F157" s="158" t="s">
        <v>176</v>
      </c>
      <c r="H157" s="159"/>
      <c r="L157" s="155"/>
      <c r="M157" s="160"/>
      <c r="N157" s="161"/>
      <c r="O157" s="161"/>
      <c r="P157" s="161"/>
      <c r="Q157" s="161"/>
      <c r="R157" s="161"/>
      <c r="S157" s="161"/>
      <c r="T157" s="161"/>
      <c r="U157" s="161"/>
      <c r="V157" s="161"/>
      <c r="W157" s="162"/>
      <c r="AQ157" s="157" t="s">
        <v>130</v>
      </c>
      <c r="AR157" s="157" t="s">
        <v>81</v>
      </c>
      <c r="AS157" s="13" t="s">
        <v>81</v>
      </c>
      <c r="AT157" s="13" t="s">
        <v>4</v>
      </c>
      <c r="AU157" s="13" t="s">
        <v>71</v>
      </c>
      <c r="AV157" s="157" t="s">
        <v>120</v>
      </c>
    </row>
    <row r="158" spans="1:62" s="15" customFormat="1">
      <c r="B158" s="169"/>
      <c r="D158" s="156" t="s">
        <v>130</v>
      </c>
      <c r="E158" s="170" t="s">
        <v>1</v>
      </c>
      <c r="F158" s="171" t="s">
        <v>167</v>
      </c>
      <c r="H158" s="172"/>
      <c r="L158" s="169"/>
      <c r="M158" s="173"/>
      <c r="N158" s="174"/>
      <c r="O158" s="174"/>
      <c r="P158" s="174"/>
      <c r="Q158" s="174"/>
      <c r="R158" s="174"/>
      <c r="S158" s="174"/>
      <c r="T158" s="174"/>
      <c r="U158" s="174"/>
      <c r="V158" s="174"/>
      <c r="W158" s="175"/>
      <c r="AQ158" s="170" t="s">
        <v>130</v>
      </c>
      <c r="AR158" s="170" t="s">
        <v>81</v>
      </c>
      <c r="AS158" s="15" t="s">
        <v>126</v>
      </c>
      <c r="AT158" s="15" t="s">
        <v>4</v>
      </c>
      <c r="AU158" s="15" t="s">
        <v>79</v>
      </c>
      <c r="AV158" s="170" t="s">
        <v>120</v>
      </c>
    </row>
    <row r="159" spans="1:62" s="2" customFormat="1" ht="66.75" customHeight="1">
      <c r="A159" s="29"/>
      <c r="B159" s="137"/>
      <c r="C159" s="138" t="s">
        <v>177</v>
      </c>
      <c r="D159" s="138" t="s">
        <v>122</v>
      </c>
      <c r="E159" s="139" t="s">
        <v>178</v>
      </c>
      <c r="F159" s="140" t="s">
        <v>179</v>
      </c>
      <c r="G159" s="141" t="s">
        <v>134</v>
      </c>
      <c r="H159" s="142">
        <v>86.233999999999995</v>
      </c>
      <c r="I159" s="143">
        <v>0</v>
      </c>
      <c r="J159" s="143">
        <v>0</v>
      </c>
      <c r="K159" s="143">
        <f>ROUND(O159*H159,2)</f>
        <v>0</v>
      </c>
      <c r="L159" s="30"/>
      <c r="M159" s="144" t="s">
        <v>1</v>
      </c>
      <c r="N159" s="145" t="s">
        <v>34</v>
      </c>
      <c r="O159" s="146">
        <f>I159+J159</f>
        <v>0</v>
      </c>
      <c r="P159" s="146">
        <f>ROUND(I159*H159,2)</f>
        <v>0</v>
      </c>
      <c r="Q159" s="146">
        <f>ROUND(J159*H159,2)</f>
        <v>0</v>
      </c>
      <c r="R159" s="147">
        <v>0</v>
      </c>
      <c r="S159" s="147">
        <f>R159*H159</f>
        <v>0</v>
      </c>
      <c r="T159" s="147">
        <v>0</v>
      </c>
      <c r="U159" s="147">
        <f>T159*H159</f>
        <v>0</v>
      </c>
      <c r="V159" s="147">
        <v>0</v>
      </c>
      <c r="W159" s="148">
        <f>V159*H159</f>
        <v>0</v>
      </c>
      <c r="X159" s="29"/>
      <c r="Y159" s="29"/>
      <c r="Z159" s="29"/>
      <c r="AA159" s="29"/>
      <c r="AB159" s="29"/>
      <c r="AO159" s="149" t="s">
        <v>126</v>
      </c>
      <c r="AQ159" s="149" t="s">
        <v>122</v>
      </c>
      <c r="AR159" s="149" t="s">
        <v>81</v>
      </c>
      <c r="AV159" s="17" t="s">
        <v>120</v>
      </c>
      <c r="BB159" s="150">
        <f>IF(N159="základní",K159,0)</f>
        <v>0</v>
      </c>
      <c r="BC159" s="150">
        <f>IF(N159="snížená",K159,0)</f>
        <v>0</v>
      </c>
      <c r="BD159" s="150">
        <f>IF(N159="zákl. přenesená",K159,0)</f>
        <v>0</v>
      </c>
      <c r="BE159" s="150">
        <f>IF(N159="sníž. přenesená",K159,0)</f>
        <v>0</v>
      </c>
      <c r="BF159" s="150">
        <f>IF(N159="nulová",K159,0)</f>
        <v>0</v>
      </c>
      <c r="BG159" s="17" t="s">
        <v>79</v>
      </c>
      <c r="BH159" s="150">
        <f>ROUND(O159*H159,2)</f>
        <v>0</v>
      </c>
      <c r="BI159" s="17" t="s">
        <v>126</v>
      </c>
      <c r="BJ159" s="149" t="s">
        <v>180</v>
      </c>
    </row>
    <row r="160" spans="1:62" s="2" customFormat="1">
      <c r="A160" s="29"/>
      <c r="B160" s="30"/>
      <c r="C160" s="29"/>
      <c r="D160" s="151" t="s">
        <v>128</v>
      </c>
      <c r="E160" s="29"/>
      <c r="F160" s="152" t="s">
        <v>181</v>
      </c>
      <c r="G160" s="29"/>
      <c r="H160" s="29"/>
      <c r="I160" s="29"/>
      <c r="J160" s="29"/>
      <c r="K160" s="29"/>
      <c r="L160" s="30"/>
      <c r="M160" s="153"/>
      <c r="N160" s="154"/>
      <c r="O160" s="55"/>
      <c r="P160" s="55"/>
      <c r="Q160" s="55"/>
      <c r="R160" s="55"/>
      <c r="S160" s="55"/>
      <c r="T160" s="55"/>
      <c r="U160" s="55"/>
      <c r="V160" s="55"/>
      <c r="W160" s="56"/>
      <c r="X160" s="29"/>
      <c r="Y160" s="29"/>
      <c r="Z160" s="29"/>
      <c r="AA160" s="29"/>
      <c r="AB160" s="29"/>
      <c r="AQ160" s="17" t="s">
        <v>128</v>
      </c>
      <c r="AR160" s="17" t="s">
        <v>81</v>
      </c>
    </row>
    <row r="161" spans="1:62" s="14" customFormat="1">
      <c r="B161" s="163"/>
      <c r="D161" s="156" t="s">
        <v>130</v>
      </c>
      <c r="E161" s="164" t="s">
        <v>1</v>
      </c>
      <c r="F161" s="165" t="s">
        <v>182</v>
      </c>
      <c r="H161" s="164" t="s">
        <v>1</v>
      </c>
      <c r="L161" s="163"/>
      <c r="M161" s="166"/>
      <c r="N161" s="167"/>
      <c r="O161" s="167"/>
      <c r="P161" s="167"/>
      <c r="Q161" s="167"/>
      <c r="R161" s="167"/>
      <c r="S161" s="167"/>
      <c r="T161" s="167"/>
      <c r="U161" s="167"/>
      <c r="V161" s="167"/>
      <c r="W161" s="168"/>
      <c r="AQ161" s="164" t="s">
        <v>130</v>
      </c>
      <c r="AR161" s="164" t="s">
        <v>81</v>
      </c>
      <c r="AS161" s="14" t="s">
        <v>79</v>
      </c>
      <c r="AT161" s="14" t="s">
        <v>4</v>
      </c>
      <c r="AU161" s="14" t="s">
        <v>71</v>
      </c>
      <c r="AV161" s="164" t="s">
        <v>120</v>
      </c>
    </row>
    <row r="162" spans="1:62" s="13" customFormat="1">
      <c r="B162" s="155"/>
      <c r="D162" s="156" t="s">
        <v>130</v>
      </c>
      <c r="E162" s="157" t="s">
        <v>1</v>
      </c>
      <c r="F162" s="158" t="s">
        <v>183</v>
      </c>
      <c r="H162" s="159"/>
      <c r="L162" s="155"/>
      <c r="M162" s="160"/>
      <c r="N162" s="161"/>
      <c r="O162" s="161"/>
      <c r="P162" s="161"/>
      <c r="Q162" s="161"/>
      <c r="R162" s="161"/>
      <c r="S162" s="161"/>
      <c r="T162" s="161"/>
      <c r="U162" s="161"/>
      <c r="V162" s="161"/>
      <c r="W162" s="162"/>
      <c r="AQ162" s="157" t="s">
        <v>130</v>
      </c>
      <c r="AR162" s="157" t="s">
        <v>81</v>
      </c>
      <c r="AS162" s="13" t="s">
        <v>81</v>
      </c>
      <c r="AT162" s="13" t="s">
        <v>4</v>
      </c>
      <c r="AU162" s="13" t="s">
        <v>71</v>
      </c>
      <c r="AV162" s="157" t="s">
        <v>120</v>
      </c>
    </row>
    <row r="163" spans="1:62" s="14" customFormat="1">
      <c r="B163" s="163"/>
      <c r="D163" s="156" t="s">
        <v>130</v>
      </c>
      <c r="E163" s="164" t="s">
        <v>1</v>
      </c>
      <c r="F163" s="165" t="s">
        <v>184</v>
      </c>
      <c r="H163" s="164" t="s">
        <v>1</v>
      </c>
      <c r="L163" s="163"/>
      <c r="M163" s="166"/>
      <c r="N163" s="167"/>
      <c r="O163" s="167"/>
      <c r="P163" s="167"/>
      <c r="Q163" s="167"/>
      <c r="R163" s="167"/>
      <c r="S163" s="167"/>
      <c r="T163" s="167"/>
      <c r="U163" s="167"/>
      <c r="V163" s="167"/>
      <c r="W163" s="168"/>
      <c r="AQ163" s="164" t="s">
        <v>130</v>
      </c>
      <c r="AR163" s="164" t="s">
        <v>81</v>
      </c>
      <c r="AS163" s="14" t="s">
        <v>79</v>
      </c>
      <c r="AT163" s="14" t="s">
        <v>4</v>
      </c>
      <c r="AU163" s="14" t="s">
        <v>71</v>
      </c>
      <c r="AV163" s="164" t="s">
        <v>120</v>
      </c>
    </row>
    <row r="164" spans="1:62" s="13" customFormat="1">
      <c r="B164" s="155"/>
      <c r="D164" s="156" t="s">
        <v>130</v>
      </c>
      <c r="E164" s="157" t="s">
        <v>1</v>
      </c>
      <c r="F164" s="158" t="s">
        <v>185</v>
      </c>
      <c r="H164" s="159"/>
      <c r="L164" s="155"/>
      <c r="M164" s="160"/>
      <c r="N164" s="161"/>
      <c r="O164" s="161"/>
      <c r="P164" s="161"/>
      <c r="Q164" s="161"/>
      <c r="R164" s="161"/>
      <c r="S164" s="161"/>
      <c r="T164" s="161"/>
      <c r="U164" s="161"/>
      <c r="V164" s="161"/>
      <c r="W164" s="162"/>
      <c r="AQ164" s="157" t="s">
        <v>130</v>
      </c>
      <c r="AR164" s="157" t="s">
        <v>81</v>
      </c>
      <c r="AS164" s="13" t="s">
        <v>81</v>
      </c>
      <c r="AT164" s="13" t="s">
        <v>4</v>
      </c>
      <c r="AU164" s="13" t="s">
        <v>71</v>
      </c>
      <c r="AV164" s="157" t="s">
        <v>120</v>
      </c>
    </row>
    <row r="165" spans="1:62" s="15" customFormat="1">
      <c r="B165" s="169"/>
      <c r="D165" s="156" t="s">
        <v>130</v>
      </c>
      <c r="E165" s="170" t="s">
        <v>1</v>
      </c>
      <c r="F165" s="171" t="s">
        <v>167</v>
      </c>
      <c r="H165" s="172"/>
      <c r="L165" s="169"/>
      <c r="M165" s="173"/>
      <c r="N165" s="174"/>
      <c r="O165" s="174"/>
      <c r="P165" s="174"/>
      <c r="Q165" s="174"/>
      <c r="R165" s="174"/>
      <c r="S165" s="174"/>
      <c r="T165" s="174"/>
      <c r="U165" s="174"/>
      <c r="V165" s="174"/>
      <c r="W165" s="175"/>
      <c r="AQ165" s="170" t="s">
        <v>130</v>
      </c>
      <c r="AR165" s="170" t="s">
        <v>81</v>
      </c>
      <c r="AS165" s="15" t="s">
        <v>126</v>
      </c>
      <c r="AT165" s="15" t="s">
        <v>4</v>
      </c>
      <c r="AU165" s="15" t="s">
        <v>79</v>
      </c>
      <c r="AV165" s="170" t="s">
        <v>120</v>
      </c>
    </row>
    <row r="166" spans="1:62" s="2" customFormat="1" ht="24.15" customHeight="1">
      <c r="A166" s="29"/>
      <c r="B166" s="137"/>
      <c r="C166" s="177" t="s">
        <v>186</v>
      </c>
      <c r="D166" s="177" t="s">
        <v>187</v>
      </c>
      <c r="E166" s="178" t="s">
        <v>188</v>
      </c>
      <c r="F166" s="179" t="s">
        <v>189</v>
      </c>
      <c r="G166" s="180" t="s">
        <v>190</v>
      </c>
      <c r="H166" s="181">
        <v>172.46799999999999</v>
      </c>
      <c r="I166" s="182">
        <v>0</v>
      </c>
      <c r="J166" s="183">
        <v>0</v>
      </c>
      <c r="K166" s="182">
        <f>ROUND(O166*H166,2)</f>
        <v>0</v>
      </c>
      <c r="L166" s="184"/>
      <c r="M166" s="185" t="s">
        <v>1</v>
      </c>
      <c r="N166" s="145" t="s">
        <v>34</v>
      </c>
      <c r="O166" s="146">
        <f>I166+J166</f>
        <v>0</v>
      </c>
      <c r="P166" s="146">
        <f>ROUND(I166*H166,2)</f>
        <v>0</v>
      </c>
      <c r="Q166" s="146">
        <f>ROUND(J166*H166,2)</f>
        <v>0</v>
      </c>
      <c r="R166" s="147">
        <v>0</v>
      </c>
      <c r="S166" s="147">
        <f>R166*H166</f>
        <v>0</v>
      </c>
      <c r="T166" s="147">
        <v>0</v>
      </c>
      <c r="U166" s="147">
        <v>0</v>
      </c>
      <c r="V166" s="147">
        <v>0</v>
      </c>
      <c r="W166" s="148">
        <f>V166*H166</f>
        <v>0</v>
      </c>
      <c r="X166" s="29"/>
      <c r="Y166" s="29"/>
      <c r="Z166" s="29"/>
      <c r="AA166" s="29"/>
      <c r="AB166" s="29"/>
      <c r="AO166" s="149" t="s">
        <v>177</v>
      </c>
      <c r="AQ166" s="149" t="s">
        <v>187</v>
      </c>
      <c r="AR166" s="149" t="s">
        <v>81</v>
      </c>
      <c r="AV166" s="17" t="s">
        <v>120</v>
      </c>
      <c r="BB166" s="150">
        <f>IF(N166="základní",K166,0)</f>
        <v>0</v>
      </c>
      <c r="BC166" s="150">
        <f>IF(N166="snížená",K166,0)</f>
        <v>0</v>
      </c>
      <c r="BD166" s="150">
        <f>IF(N166="zákl. přenesená",K166,0)</f>
        <v>0</v>
      </c>
      <c r="BE166" s="150">
        <f>IF(N166="sníž. přenesená",K166,0)</f>
        <v>0</v>
      </c>
      <c r="BF166" s="150">
        <f>IF(N166="nulová",K166,0)</f>
        <v>0</v>
      </c>
      <c r="BG166" s="17" t="s">
        <v>79</v>
      </c>
      <c r="BH166" s="150">
        <f>ROUND(O166*H166,2)</f>
        <v>0</v>
      </c>
      <c r="BI166" s="17" t="s">
        <v>126</v>
      </c>
      <c r="BJ166" s="149" t="s">
        <v>191</v>
      </c>
    </row>
    <row r="167" spans="1:62" s="13" customFormat="1">
      <c r="B167" s="155"/>
      <c r="D167" s="156" t="s">
        <v>130</v>
      </c>
      <c r="F167" s="158" t="s">
        <v>192</v>
      </c>
      <c r="H167" s="159"/>
      <c r="L167" s="155"/>
      <c r="M167" s="160"/>
      <c r="N167" s="161"/>
      <c r="O167" s="161"/>
      <c r="P167" s="161"/>
      <c r="Q167" s="161"/>
      <c r="R167" s="161"/>
      <c r="S167" s="161"/>
      <c r="T167" s="161"/>
      <c r="U167" s="161"/>
      <c r="V167" s="161"/>
      <c r="W167" s="162"/>
      <c r="AQ167" s="157" t="s">
        <v>130</v>
      </c>
      <c r="AR167" s="157" t="s">
        <v>81</v>
      </c>
      <c r="AS167" s="13" t="s">
        <v>81</v>
      </c>
      <c r="AT167" s="13" t="s">
        <v>3</v>
      </c>
      <c r="AU167" s="13" t="s">
        <v>79</v>
      </c>
      <c r="AV167" s="157" t="s">
        <v>120</v>
      </c>
    </row>
    <row r="168" spans="1:62" s="12" customFormat="1" ht="22.95" customHeight="1">
      <c r="B168" s="124"/>
      <c r="D168" s="125" t="s">
        <v>70</v>
      </c>
      <c r="E168" s="135" t="s">
        <v>139</v>
      </c>
      <c r="F168" s="135" t="s">
        <v>193</v>
      </c>
      <c r="K168" s="136">
        <f>BH168</f>
        <v>0</v>
      </c>
      <c r="L168" s="124"/>
      <c r="M168" s="128"/>
      <c r="N168" s="129"/>
      <c r="O168" s="129"/>
      <c r="P168" s="130">
        <f>SUM(P169:P174)</f>
        <v>0</v>
      </c>
      <c r="Q168" s="130">
        <f>SUM(Q169:Q174)</f>
        <v>0</v>
      </c>
      <c r="R168" s="129"/>
      <c r="S168" s="131">
        <f>SUM(S169:S174)</f>
        <v>0</v>
      </c>
      <c r="T168" s="129"/>
      <c r="U168" s="131">
        <f>SUM(U169:U174)</f>
        <v>0</v>
      </c>
      <c r="V168" s="129"/>
      <c r="W168" s="132">
        <f>SUM(W169:W174)</f>
        <v>0</v>
      </c>
      <c r="AO168" s="125" t="s">
        <v>79</v>
      </c>
      <c r="AQ168" s="133" t="s">
        <v>70</v>
      </c>
      <c r="AR168" s="133" t="s">
        <v>79</v>
      </c>
      <c r="AV168" s="125" t="s">
        <v>120</v>
      </c>
      <c r="BH168" s="134">
        <f>SUM(BH169:BH174)</f>
        <v>0</v>
      </c>
    </row>
    <row r="169" spans="1:62" s="2" customFormat="1" ht="24.15" customHeight="1">
      <c r="A169" s="29"/>
      <c r="B169" s="137"/>
      <c r="C169" s="138" t="s">
        <v>194</v>
      </c>
      <c r="D169" s="138" t="s">
        <v>122</v>
      </c>
      <c r="E169" s="139" t="s">
        <v>195</v>
      </c>
      <c r="F169" s="140" t="s">
        <v>196</v>
      </c>
      <c r="G169" s="141" t="s">
        <v>197</v>
      </c>
      <c r="H169" s="142">
        <v>170.3</v>
      </c>
      <c r="I169" s="143">
        <v>0</v>
      </c>
      <c r="J169" s="143">
        <v>0</v>
      </c>
      <c r="K169" s="143">
        <f>ROUND(O169*H169,2)</f>
        <v>0</v>
      </c>
      <c r="L169" s="30"/>
      <c r="M169" s="144" t="s">
        <v>1</v>
      </c>
      <c r="N169" s="145" t="s">
        <v>34</v>
      </c>
      <c r="O169" s="146">
        <f>I169+J169</f>
        <v>0</v>
      </c>
      <c r="P169" s="146">
        <f>ROUND(I169*H169,2)</f>
        <v>0</v>
      </c>
      <c r="Q169" s="146">
        <f>ROUND(J169*H169,2)</f>
        <v>0</v>
      </c>
      <c r="R169" s="147">
        <v>0</v>
      </c>
      <c r="S169" s="147">
        <f>R169*H169</f>
        <v>0</v>
      </c>
      <c r="T169" s="147">
        <v>0</v>
      </c>
      <c r="U169" s="147">
        <f>T169*H169</f>
        <v>0</v>
      </c>
      <c r="V169" s="147">
        <v>0</v>
      </c>
      <c r="W169" s="148">
        <f>V169*H169</f>
        <v>0</v>
      </c>
      <c r="X169" s="29"/>
      <c r="Y169" s="29"/>
      <c r="Z169" s="29"/>
      <c r="AA169" s="29"/>
      <c r="AB169" s="29"/>
      <c r="AO169" s="149" t="s">
        <v>126</v>
      </c>
      <c r="AQ169" s="149" t="s">
        <v>122</v>
      </c>
      <c r="AR169" s="149" t="s">
        <v>81</v>
      </c>
      <c r="AV169" s="17" t="s">
        <v>120</v>
      </c>
      <c r="BB169" s="150">
        <f>IF(N169="základní",K169,0)</f>
        <v>0</v>
      </c>
      <c r="BC169" s="150">
        <f>IF(N169="snížená",K169,0)</f>
        <v>0</v>
      </c>
      <c r="BD169" s="150">
        <f>IF(N169="zákl. přenesená",K169,0)</f>
        <v>0</v>
      </c>
      <c r="BE169" s="150">
        <f>IF(N169="sníž. přenesená",K169,0)</f>
        <v>0</v>
      </c>
      <c r="BF169" s="150">
        <f>IF(N169="nulová",K169,0)</f>
        <v>0</v>
      </c>
      <c r="BG169" s="17" t="s">
        <v>79</v>
      </c>
      <c r="BH169" s="150">
        <f>ROUND(O169*H169,2)</f>
        <v>0</v>
      </c>
      <c r="BI169" s="17" t="s">
        <v>126</v>
      </c>
      <c r="BJ169" s="149" t="s">
        <v>198</v>
      </c>
    </row>
    <row r="170" spans="1:62" s="2" customFormat="1">
      <c r="A170" s="29"/>
      <c r="B170" s="30"/>
      <c r="C170" s="29"/>
      <c r="D170" s="151" t="s">
        <v>128</v>
      </c>
      <c r="E170" s="29"/>
      <c r="F170" s="152" t="s">
        <v>199</v>
      </c>
      <c r="G170" s="29"/>
      <c r="H170" s="29"/>
      <c r="I170" s="29"/>
      <c r="J170" s="29"/>
      <c r="K170" s="29"/>
      <c r="L170" s="30"/>
      <c r="M170" s="153"/>
      <c r="N170" s="154"/>
      <c r="O170" s="55"/>
      <c r="P170" s="55"/>
      <c r="Q170" s="55"/>
      <c r="R170" s="55"/>
      <c r="S170" s="55"/>
      <c r="T170" s="55"/>
      <c r="U170" s="55"/>
      <c r="V170" s="55"/>
      <c r="W170" s="56"/>
      <c r="X170" s="29"/>
      <c r="Y170" s="29"/>
      <c r="Z170" s="29"/>
      <c r="AA170" s="29"/>
      <c r="AB170" s="29"/>
      <c r="AQ170" s="17" t="s">
        <v>128</v>
      </c>
      <c r="AR170" s="17" t="s">
        <v>81</v>
      </c>
    </row>
    <row r="171" spans="1:62" s="13" customFormat="1">
      <c r="B171" s="155"/>
      <c r="D171" s="156" t="s">
        <v>130</v>
      </c>
      <c r="E171" s="157" t="s">
        <v>1</v>
      </c>
      <c r="F171" s="158" t="s">
        <v>200</v>
      </c>
      <c r="H171" s="159"/>
      <c r="L171" s="155"/>
      <c r="M171" s="160"/>
      <c r="N171" s="161"/>
      <c r="O171" s="161"/>
      <c r="P171" s="161"/>
      <c r="Q171" s="161"/>
      <c r="R171" s="161"/>
      <c r="S171" s="161"/>
      <c r="T171" s="161"/>
      <c r="U171" s="161"/>
      <c r="V171" s="161"/>
      <c r="W171" s="162"/>
      <c r="AQ171" s="157" t="s">
        <v>130</v>
      </c>
      <c r="AR171" s="157" t="s">
        <v>81</v>
      </c>
      <c r="AS171" s="13" t="s">
        <v>81</v>
      </c>
      <c r="AT171" s="13" t="s">
        <v>4</v>
      </c>
      <c r="AU171" s="13" t="s">
        <v>79</v>
      </c>
      <c r="AV171" s="157" t="s">
        <v>120</v>
      </c>
    </row>
    <row r="172" spans="1:62" s="2" customFormat="1" ht="24.15" customHeight="1">
      <c r="A172" s="29"/>
      <c r="B172" s="137"/>
      <c r="C172" s="138" t="s">
        <v>201</v>
      </c>
      <c r="D172" s="138" t="s">
        <v>122</v>
      </c>
      <c r="E172" s="139" t="s">
        <v>202</v>
      </c>
      <c r="F172" s="140" t="s">
        <v>203</v>
      </c>
      <c r="G172" s="141" t="s">
        <v>197</v>
      </c>
      <c r="H172" s="142">
        <v>170.3</v>
      </c>
      <c r="I172" s="143">
        <v>0</v>
      </c>
      <c r="J172" s="143">
        <v>0</v>
      </c>
      <c r="K172" s="143">
        <f>ROUND(O172*H172,2)</f>
        <v>0</v>
      </c>
      <c r="L172" s="30"/>
      <c r="M172" s="144" t="s">
        <v>1</v>
      </c>
      <c r="N172" s="145" t="s">
        <v>34</v>
      </c>
      <c r="O172" s="146">
        <f>I172+J172</f>
        <v>0</v>
      </c>
      <c r="P172" s="146">
        <f>ROUND(I172*H172,2)</f>
        <v>0</v>
      </c>
      <c r="Q172" s="146">
        <f>ROUND(J172*H172,2)</f>
        <v>0</v>
      </c>
      <c r="R172" s="147">
        <v>0</v>
      </c>
      <c r="S172" s="147">
        <f>R172*H172</f>
        <v>0</v>
      </c>
      <c r="T172" s="147">
        <v>0</v>
      </c>
      <c r="U172" s="147">
        <f>T172*H172</f>
        <v>0</v>
      </c>
      <c r="V172" s="147">
        <v>0</v>
      </c>
      <c r="W172" s="148">
        <f>V172*H172</f>
        <v>0</v>
      </c>
      <c r="X172" s="29"/>
      <c r="Y172" s="29"/>
      <c r="Z172" s="29"/>
      <c r="AA172" s="29"/>
      <c r="AB172" s="29"/>
      <c r="AO172" s="149" t="s">
        <v>126</v>
      </c>
      <c r="AQ172" s="149" t="s">
        <v>122</v>
      </c>
      <c r="AR172" s="149" t="s">
        <v>81</v>
      </c>
      <c r="AV172" s="17" t="s">
        <v>120</v>
      </c>
      <c r="BB172" s="150">
        <f>IF(N172="základní",K172,0)</f>
        <v>0</v>
      </c>
      <c r="BC172" s="150">
        <f>IF(N172="snížená",K172,0)</f>
        <v>0</v>
      </c>
      <c r="BD172" s="150">
        <f>IF(N172="zákl. přenesená",K172,0)</f>
        <v>0</v>
      </c>
      <c r="BE172" s="150">
        <f>IF(N172="sníž. přenesená",K172,0)</f>
        <v>0</v>
      </c>
      <c r="BF172" s="150">
        <f>IF(N172="nulová",K172,0)</f>
        <v>0</v>
      </c>
      <c r="BG172" s="17" t="s">
        <v>79</v>
      </c>
      <c r="BH172" s="150">
        <f>ROUND(O172*H172,2)</f>
        <v>0</v>
      </c>
      <c r="BI172" s="17" t="s">
        <v>126</v>
      </c>
      <c r="BJ172" s="149" t="s">
        <v>204</v>
      </c>
    </row>
    <row r="173" spans="1:62" s="2" customFormat="1">
      <c r="A173" s="29"/>
      <c r="B173" s="30"/>
      <c r="C173" s="29"/>
      <c r="D173" s="151" t="s">
        <v>128</v>
      </c>
      <c r="E173" s="29"/>
      <c r="F173" s="152" t="s">
        <v>205</v>
      </c>
      <c r="G173" s="29"/>
      <c r="H173" s="29"/>
      <c r="I173" s="29"/>
      <c r="J173" s="29"/>
      <c r="K173" s="29"/>
      <c r="L173" s="30"/>
      <c r="M173" s="153"/>
      <c r="N173" s="154"/>
      <c r="O173" s="55"/>
      <c r="P173" s="55"/>
      <c r="Q173" s="55"/>
      <c r="R173" s="55"/>
      <c r="S173" s="55"/>
      <c r="T173" s="55"/>
      <c r="U173" s="55"/>
      <c r="V173" s="55"/>
      <c r="W173" s="56"/>
      <c r="X173" s="29"/>
      <c r="Y173" s="29"/>
      <c r="Z173" s="29"/>
      <c r="AA173" s="29"/>
      <c r="AB173" s="29"/>
      <c r="AQ173" s="17" t="s">
        <v>128</v>
      </c>
      <c r="AR173" s="17" t="s">
        <v>81</v>
      </c>
    </row>
    <row r="174" spans="1:62" s="13" customFormat="1">
      <c r="B174" s="155"/>
      <c r="D174" s="156" t="s">
        <v>130</v>
      </c>
      <c r="E174" s="157" t="s">
        <v>1</v>
      </c>
      <c r="F174" s="158" t="s">
        <v>206</v>
      </c>
      <c r="H174" s="159"/>
      <c r="L174" s="155"/>
      <c r="M174" s="160"/>
      <c r="N174" s="161"/>
      <c r="O174" s="161"/>
      <c r="P174" s="161"/>
      <c r="Q174" s="161"/>
      <c r="R174" s="161"/>
      <c r="S174" s="161"/>
      <c r="T174" s="161"/>
      <c r="U174" s="161"/>
      <c r="V174" s="161"/>
      <c r="W174" s="162"/>
      <c r="AQ174" s="157" t="s">
        <v>130</v>
      </c>
      <c r="AR174" s="157" t="s">
        <v>81</v>
      </c>
      <c r="AS174" s="13" t="s">
        <v>81</v>
      </c>
      <c r="AT174" s="13" t="s">
        <v>4</v>
      </c>
      <c r="AU174" s="13" t="s">
        <v>79</v>
      </c>
      <c r="AV174" s="157" t="s">
        <v>120</v>
      </c>
    </row>
    <row r="175" spans="1:62" s="12" customFormat="1" ht="22.95" customHeight="1">
      <c r="B175" s="124"/>
      <c r="D175" s="125" t="s">
        <v>70</v>
      </c>
      <c r="E175" s="135" t="s">
        <v>126</v>
      </c>
      <c r="F175" s="135" t="s">
        <v>207</v>
      </c>
      <c r="K175" s="136">
        <f>BH175</f>
        <v>0</v>
      </c>
      <c r="L175" s="124"/>
      <c r="M175" s="128"/>
      <c r="N175" s="129"/>
      <c r="O175" s="129"/>
      <c r="P175" s="130">
        <f>SUM(P176:P189)</f>
        <v>0</v>
      </c>
      <c r="Q175" s="130">
        <f>SUM(Q176:Q189)</f>
        <v>0</v>
      </c>
      <c r="R175" s="129"/>
      <c r="S175" s="131">
        <f>SUM(S176:S189)</f>
        <v>0</v>
      </c>
      <c r="T175" s="129"/>
      <c r="U175" s="131">
        <f>SUM(U176:U189)</f>
        <v>0</v>
      </c>
      <c r="V175" s="129"/>
      <c r="W175" s="132">
        <f>SUM(W176:W189)</f>
        <v>0</v>
      </c>
      <c r="AO175" s="125" t="s">
        <v>79</v>
      </c>
      <c r="AQ175" s="133" t="s">
        <v>70</v>
      </c>
      <c r="AR175" s="133" t="s">
        <v>79</v>
      </c>
      <c r="AV175" s="125" t="s">
        <v>120</v>
      </c>
      <c r="BH175" s="134">
        <f>SUM(BH176:BH189)</f>
        <v>0</v>
      </c>
    </row>
    <row r="176" spans="1:62" s="2" customFormat="1" ht="33" customHeight="1">
      <c r="A176" s="29"/>
      <c r="B176" s="137"/>
      <c r="C176" s="138" t="s">
        <v>9</v>
      </c>
      <c r="D176" s="138" t="s">
        <v>122</v>
      </c>
      <c r="E176" s="139" t="s">
        <v>208</v>
      </c>
      <c r="F176" s="140" t="s">
        <v>209</v>
      </c>
      <c r="G176" s="141" t="s">
        <v>134</v>
      </c>
      <c r="H176" s="142">
        <v>23.297999999999998</v>
      </c>
      <c r="I176" s="143">
        <v>0</v>
      </c>
      <c r="J176" s="143">
        <v>0</v>
      </c>
      <c r="K176" s="143">
        <f>ROUND(O176*H176,2)</f>
        <v>0</v>
      </c>
      <c r="L176" s="30"/>
      <c r="M176" s="144" t="s">
        <v>1</v>
      </c>
      <c r="N176" s="145" t="s">
        <v>34</v>
      </c>
      <c r="O176" s="146">
        <f>I176+J176</f>
        <v>0</v>
      </c>
      <c r="P176" s="146">
        <f>ROUND(I176*H176,2)</f>
        <v>0</v>
      </c>
      <c r="Q176" s="146">
        <f>ROUND(J176*H176,2)</f>
        <v>0</v>
      </c>
      <c r="R176" s="147">
        <v>0</v>
      </c>
      <c r="S176" s="147">
        <f>R176*H176</f>
        <v>0</v>
      </c>
      <c r="T176" s="147">
        <v>0</v>
      </c>
      <c r="U176" s="147">
        <f>T176*H176</f>
        <v>0</v>
      </c>
      <c r="V176" s="147">
        <v>0</v>
      </c>
      <c r="W176" s="148">
        <f>V176*H176</f>
        <v>0</v>
      </c>
      <c r="X176" s="29"/>
      <c r="Y176" s="29"/>
      <c r="Z176" s="29"/>
      <c r="AA176" s="29"/>
      <c r="AB176" s="29"/>
      <c r="AO176" s="149" t="s">
        <v>126</v>
      </c>
      <c r="AQ176" s="149" t="s">
        <v>122</v>
      </c>
      <c r="AR176" s="149" t="s">
        <v>81</v>
      </c>
      <c r="AV176" s="17" t="s">
        <v>120</v>
      </c>
      <c r="BB176" s="150">
        <f>IF(N176="základní",K176,0)</f>
        <v>0</v>
      </c>
      <c r="BC176" s="150">
        <f>IF(N176="snížená",K176,0)</f>
        <v>0</v>
      </c>
      <c r="BD176" s="150">
        <f>IF(N176="zákl. přenesená",K176,0)</f>
        <v>0</v>
      </c>
      <c r="BE176" s="150">
        <f>IF(N176="sníž. přenesená",K176,0)</f>
        <v>0</v>
      </c>
      <c r="BF176" s="150">
        <f>IF(N176="nulová",K176,0)</f>
        <v>0</v>
      </c>
      <c r="BG176" s="17" t="s">
        <v>79</v>
      </c>
      <c r="BH176" s="150">
        <f>ROUND(O176*H176,2)</f>
        <v>0</v>
      </c>
      <c r="BI176" s="17" t="s">
        <v>126</v>
      </c>
      <c r="BJ176" s="149" t="s">
        <v>210</v>
      </c>
    </row>
    <row r="177" spans="1:62" s="2" customFormat="1">
      <c r="A177" s="29"/>
      <c r="B177" s="30"/>
      <c r="C177" s="29"/>
      <c r="D177" s="151" t="s">
        <v>128</v>
      </c>
      <c r="E177" s="29"/>
      <c r="F177" s="152" t="s">
        <v>211</v>
      </c>
      <c r="G177" s="29"/>
      <c r="H177" s="29"/>
      <c r="I177" s="29"/>
      <c r="J177" s="29"/>
      <c r="K177" s="29"/>
      <c r="L177" s="30"/>
      <c r="M177" s="153"/>
      <c r="N177" s="154"/>
      <c r="O177" s="55"/>
      <c r="P177" s="55"/>
      <c r="Q177" s="55"/>
      <c r="R177" s="55"/>
      <c r="S177" s="55"/>
      <c r="T177" s="55"/>
      <c r="U177" s="55"/>
      <c r="V177" s="55"/>
      <c r="W177" s="56"/>
      <c r="X177" s="29"/>
      <c r="Y177" s="29"/>
      <c r="Z177" s="29"/>
      <c r="AA177" s="29"/>
      <c r="AB177" s="29"/>
      <c r="AQ177" s="17" t="s">
        <v>128</v>
      </c>
      <c r="AR177" s="17" t="s">
        <v>81</v>
      </c>
    </row>
    <row r="178" spans="1:62" s="14" customFormat="1">
      <c r="B178" s="163"/>
      <c r="D178" s="156" t="s">
        <v>130</v>
      </c>
      <c r="E178" s="164" t="s">
        <v>1</v>
      </c>
      <c r="F178" s="165" t="s">
        <v>182</v>
      </c>
      <c r="H178" s="164" t="s">
        <v>1</v>
      </c>
      <c r="L178" s="163"/>
      <c r="M178" s="166"/>
      <c r="N178" s="167"/>
      <c r="O178" s="167"/>
      <c r="P178" s="167"/>
      <c r="Q178" s="167"/>
      <c r="R178" s="167"/>
      <c r="S178" s="167"/>
      <c r="T178" s="167"/>
      <c r="U178" s="167"/>
      <c r="V178" s="167"/>
      <c r="W178" s="168"/>
      <c r="AQ178" s="164" t="s">
        <v>130</v>
      </c>
      <c r="AR178" s="164" t="s">
        <v>81</v>
      </c>
      <c r="AS178" s="14" t="s">
        <v>79</v>
      </c>
      <c r="AT178" s="14" t="s">
        <v>4</v>
      </c>
      <c r="AU178" s="14" t="s">
        <v>71</v>
      </c>
      <c r="AV178" s="164" t="s">
        <v>120</v>
      </c>
    </row>
    <row r="179" spans="1:62" s="13" customFormat="1">
      <c r="B179" s="155"/>
      <c r="D179" s="156" t="s">
        <v>130</v>
      </c>
      <c r="E179" s="157" t="s">
        <v>1</v>
      </c>
      <c r="F179" s="158" t="s">
        <v>212</v>
      </c>
      <c r="H179" s="159"/>
      <c r="L179" s="155"/>
      <c r="M179" s="160"/>
      <c r="N179" s="161"/>
      <c r="O179" s="161"/>
      <c r="P179" s="161"/>
      <c r="Q179" s="161"/>
      <c r="R179" s="161"/>
      <c r="S179" s="161"/>
      <c r="T179" s="161"/>
      <c r="U179" s="161"/>
      <c r="V179" s="161"/>
      <c r="W179" s="162"/>
      <c r="AQ179" s="157" t="s">
        <v>130</v>
      </c>
      <c r="AR179" s="157" t="s">
        <v>81</v>
      </c>
      <c r="AS179" s="13" t="s">
        <v>81</v>
      </c>
      <c r="AT179" s="13" t="s">
        <v>4</v>
      </c>
      <c r="AU179" s="13" t="s">
        <v>71</v>
      </c>
      <c r="AV179" s="157" t="s">
        <v>120</v>
      </c>
    </row>
    <row r="180" spans="1:62" s="14" customFormat="1">
      <c r="B180" s="163"/>
      <c r="D180" s="156" t="s">
        <v>130</v>
      </c>
      <c r="E180" s="164" t="s">
        <v>1</v>
      </c>
      <c r="F180" s="165" t="s">
        <v>184</v>
      </c>
      <c r="H180" s="164" t="s">
        <v>1</v>
      </c>
      <c r="L180" s="163"/>
      <c r="M180" s="166"/>
      <c r="N180" s="167"/>
      <c r="O180" s="167"/>
      <c r="P180" s="167"/>
      <c r="Q180" s="167"/>
      <c r="R180" s="167"/>
      <c r="S180" s="167"/>
      <c r="T180" s="167"/>
      <c r="U180" s="167"/>
      <c r="V180" s="167"/>
      <c r="W180" s="168"/>
      <c r="AQ180" s="164" t="s">
        <v>130</v>
      </c>
      <c r="AR180" s="164" t="s">
        <v>81</v>
      </c>
      <c r="AS180" s="14" t="s">
        <v>79</v>
      </c>
      <c r="AT180" s="14" t="s">
        <v>4</v>
      </c>
      <c r="AU180" s="14" t="s">
        <v>71</v>
      </c>
      <c r="AV180" s="164" t="s">
        <v>120</v>
      </c>
    </row>
    <row r="181" spans="1:62" s="13" customFormat="1">
      <c r="B181" s="155"/>
      <c r="D181" s="156" t="s">
        <v>130</v>
      </c>
      <c r="E181" s="157" t="s">
        <v>1</v>
      </c>
      <c r="F181" s="158" t="s">
        <v>213</v>
      </c>
      <c r="H181" s="159"/>
      <c r="L181" s="155"/>
      <c r="M181" s="160"/>
      <c r="N181" s="161"/>
      <c r="O181" s="161"/>
      <c r="P181" s="161"/>
      <c r="Q181" s="161"/>
      <c r="R181" s="161"/>
      <c r="S181" s="161"/>
      <c r="T181" s="161"/>
      <c r="U181" s="161"/>
      <c r="V181" s="161"/>
      <c r="W181" s="162"/>
      <c r="AQ181" s="157" t="s">
        <v>130</v>
      </c>
      <c r="AR181" s="157" t="s">
        <v>81</v>
      </c>
      <c r="AS181" s="13" t="s">
        <v>81</v>
      </c>
      <c r="AT181" s="13" t="s">
        <v>4</v>
      </c>
      <c r="AU181" s="13" t="s">
        <v>71</v>
      </c>
      <c r="AV181" s="157" t="s">
        <v>120</v>
      </c>
    </row>
    <row r="182" spans="1:62" s="15" customFormat="1">
      <c r="B182" s="169"/>
      <c r="D182" s="156" t="s">
        <v>130</v>
      </c>
      <c r="E182" s="170" t="s">
        <v>1</v>
      </c>
      <c r="F182" s="171" t="s">
        <v>167</v>
      </c>
      <c r="H182" s="172"/>
      <c r="L182" s="169"/>
      <c r="M182" s="173"/>
      <c r="N182" s="174"/>
      <c r="O182" s="174"/>
      <c r="P182" s="174"/>
      <c r="Q182" s="174"/>
      <c r="R182" s="174"/>
      <c r="S182" s="174"/>
      <c r="T182" s="174"/>
      <c r="U182" s="174"/>
      <c r="V182" s="174"/>
      <c r="W182" s="175"/>
      <c r="AQ182" s="170" t="s">
        <v>130</v>
      </c>
      <c r="AR182" s="170" t="s">
        <v>81</v>
      </c>
      <c r="AS182" s="15" t="s">
        <v>126</v>
      </c>
      <c r="AT182" s="15" t="s">
        <v>4</v>
      </c>
      <c r="AU182" s="15" t="s">
        <v>79</v>
      </c>
      <c r="AV182" s="170" t="s">
        <v>120</v>
      </c>
    </row>
    <row r="183" spans="1:62" s="2" customFormat="1" ht="24.15" customHeight="1">
      <c r="A183" s="29"/>
      <c r="B183" s="137"/>
      <c r="C183" s="138" t="s">
        <v>214</v>
      </c>
      <c r="D183" s="138" t="s">
        <v>122</v>
      </c>
      <c r="E183" s="139" t="s">
        <v>215</v>
      </c>
      <c r="F183" s="140" t="s">
        <v>216</v>
      </c>
      <c r="G183" s="141" t="s">
        <v>217</v>
      </c>
      <c r="H183" s="142">
        <v>8</v>
      </c>
      <c r="I183" s="143">
        <v>0</v>
      </c>
      <c r="J183" s="143">
        <v>0</v>
      </c>
      <c r="K183" s="143">
        <f>ROUND(O183*H183,2)</f>
        <v>0</v>
      </c>
      <c r="L183" s="30"/>
      <c r="M183" s="144" t="s">
        <v>1</v>
      </c>
      <c r="N183" s="145" t="s">
        <v>34</v>
      </c>
      <c r="O183" s="146">
        <f>I183+J183</f>
        <v>0</v>
      </c>
      <c r="P183" s="146">
        <f>ROUND(I183*H183,2)</f>
        <v>0</v>
      </c>
      <c r="Q183" s="146">
        <f>ROUND(J183*H183,2)</f>
        <v>0</v>
      </c>
      <c r="R183" s="147">
        <v>0</v>
      </c>
      <c r="S183" s="147">
        <f>R183*H183</f>
        <v>0</v>
      </c>
      <c r="T183" s="147">
        <v>0</v>
      </c>
      <c r="U183" s="147">
        <v>0</v>
      </c>
      <c r="V183" s="147">
        <v>0</v>
      </c>
      <c r="W183" s="148">
        <f>V183*H183</f>
        <v>0</v>
      </c>
      <c r="X183" s="29"/>
      <c r="Y183" s="29"/>
      <c r="Z183" s="29"/>
      <c r="AA183" s="29"/>
      <c r="AB183" s="29"/>
      <c r="AO183" s="149" t="s">
        <v>126</v>
      </c>
      <c r="AQ183" s="149" t="s">
        <v>122</v>
      </c>
      <c r="AR183" s="149" t="s">
        <v>81</v>
      </c>
      <c r="AV183" s="17" t="s">
        <v>120</v>
      </c>
      <c r="BB183" s="150">
        <f>IF(N183="základní",K183,0)</f>
        <v>0</v>
      </c>
      <c r="BC183" s="150">
        <f>IF(N183="snížená",K183,0)</f>
        <v>0</v>
      </c>
      <c r="BD183" s="150">
        <f>IF(N183="zákl. přenesená",K183,0)</f>
        <v>0</v>
      </c>
      <c r="BE183" s="150">
        <f>IF(N183="sníž. přenesená",K183,0)</f>
        <v>0</v>
      </c>
      <c r="BF183" s="150">
        <f>IF(N183="nulová",K183,0)</f>
        <v>0</v>
      </c>
      <c r="BG183" s="17" t="s">
        <v>79</v>
      </c>
      <c r="BH183" s="150">
        <f>ROUND(O183*H183,2)</f>
        <v>0</v>
      </c>
      <c r="BI183" s="17" t="s">
        <v>126</v>
      </c>
      <c r="BJ183" s="149" t="s">
        <v>218</v>
      </c>
    </row>
    <row r="184" spans="1:62" s="2" customFormat="1">
      <c r="A184" s="29"/>
      <c r="B184" s="30"/>
      <c r="C184" s="29"/>
      <c r="D184" s="151" t="s">
        <v>128</v>
      </c>
      <c r="E184" s="29"/>
      <c r="F184" s="152" t="s">
        <v>219</v>
      </c>
      <c r="G184" s="29"/>
      <c r="H184" s="29"/>
      <c r="I184" s="29"/>
      <c r="J184" s="29"/>
      <c r="K184" s="29"/>
      <c r="L184" s="30"/>
      <c r="M184" s="153"/>
      <c r="N184" s="154"/>
      <c r="O184" s="55"/>
      <c r="P184" s="55"/>
      <c r="Q184" s="55"/>
      <c r="R184" s="55"/>
      <c r="S184" s="55"/>
      <c r="T184" s="55"/>
      <c r="U184" s="55"/>
      <c r="V184" s="55"/>
      <c r="W184" s="56"/>
      <c r="X184" s="29"/>
      <c r="Y184" s="29"/>
      <c r="Z184" s="29"/>
      <c r="AA184" s="29"/>
      <c r="AB184" s="29"/>
      <c r="AQ184" s="17" t="s">
        <v>128</v>
      </c>
      <c r="AR184" s="17" t="s">
        <v>81</v>
      </c>
    </row>
    <row r="185" spans="1:62" s="13" customFormat="1">
      <c r="B185" s="155"/>
      <c r="D185" s="156" t="s">
        <v>130</v>
      </c>
      <c r="E185" s="157" t="s">
        <v>1</v>
      </c>
      <c r="F185" s="158" t="s">
        <v>177</v>
      </c>
      <c r="H185" s="159"/>
      <c r="L185" s="155"/>
      <c r="M185" s="160"/>
      <c r="N185" s="161"/>
      <c r="O185" s="161"/>
      <c r="P185" s="161"/>
      <c r="Q185" s="161"/>
      <c r="R185" s="161"/>
      <c r="S185" s="161"/>
      <c r="T185" s="161"/>
      <c r="U185" s="161"/>
      <c r="V185" s="161"/>
      <c r="W185" s="162"/>
      <c r="AQ185" s="157" t="s">
        <v>130</v>
      </c>
      <c r="AR185" s="157" t="s">
        <v>81</v>
      </c>
      <c r="AS185" s="13" t="s">
        <v>81</v>
      </c>
      <c r="AT185" s="13" t="s">
        <v>4</v>
      </c>
      <c r="AU185" s="13" t="s">
        <v>79</v>
      </c>
      <c r="AV185" s="157" t="s">
        <v>120</v>
      </c>
    </row>
    <row r="186" spans="1:62" s="2" customFormat="1" ht="24.15" customHeight="1">
      <c r="A186" s="29"/>
      <c r="B186" s="137"/>
      <c r="C186" s="177" t="s">
        <v>220</v>
      </c>
      <c r="D186" s="177" t="s">
        <v>187</v>
      </c>
      <c r="E186" s="178" t="s">
        <v>221</v>
      </c>
      <c r="F186" s="179" t="s">
        <v>222</v>
      </c>
      <c r="G186" s="180" t="s">
        <v>217</v>
      </c>
      <c r="H186" s="181">
        <v>3</v>
      </c>
      <c r="I186" s="182">
        <v>0</v>
      </c>
      <c r="J186" s="183">
        <v>0</v>
      </c>
      <c r="K186" s="182">
        <f>ROUND(O186*H186,2)</f>
        <v>0</v>
      </c>
      <c r="L186" s="184"/>
      <c r="M186" s="185" t="s">
        <v>1</v>
      </c>
      <c r="N186" s="145" t="s">
        <v>34</v>
      </c>
      <c r="O186" s="146">
        <f>I186+J186</f>
        <v>0</v>
      </c>
      <c r="P186" s="146">
        <f>ROUND(I186*H186,2)</f>
        <v>0</v>
      </c>
      <c r="Q186" s="146">
        <f>ROUND(J186*H186,2)</f>
        <v>0</v>
      </c>
      <c r="R186" s="147">
        <v>0</v>
      </c>
      <c r="S186" s="147">
        <f>R186*H186</f>
        <v>0</v>
      </c>
      <c r="T186" s="147">
        <v>0</v>
      </c>
      <c r="U186" s="147">
        <v>0</v>
      </c>
      <c r="V186" s="147">
        <v>0</v>
      </c>
      <c r="W186" s="148">
        <f>V186*H186</f>
        <v>0</v>
      </c>
      <c r="X186" s="29"/>
      <c r="Y186" s="29"/>
      <c r="Z186" s="29"/>
      <c r="AA186" s="29"/>
      <c r="AB186" s="29"/>
      <c r="AO186" s="149" t="s">
        <v>177</v>
      </c>
      <c r="AQ186" s="149" t="s">
        <v>187</v>
      </c>
      <c r="AR186" s="149" t="s">
        <v>81</v>
      </c>
      <c r="AV186" s="17" t="s">
        <v>120</v>
      </c>
      <c r="BB186" s="150">
        <f>IF(N186="základní",K186,0)</f>
        <v>0</v>
      </c>
      <c r="BC186" s="150">
        <f>IF(N186="snížená",K186,0)</f>
        <v>0</v>
      </c>
      <c r="BD186" s="150">
        <f>IF(N186="zákl. přenesená",K186,0)</f>
        <v>0</v>
      </c>
      <c r="BE186" s="150">
        <f>IF(N186="sníž. přenesená",K186,0)</f>
        <v>0</v>
      </c>
      <c r="BF186" s="150">
        <f>IF(N186="nulová",K186,0)</f>
        <v>0</v>
      </c>
      <c r="BG186" s="17" t="s">
        <v>79</v>
      </c>
      <c r="BH186" s="150">
        <f>ROUND(O186*H186,2)</f>
        <v>0</v>
      </c>
      <c r="BI186" s="17" t="s">
        <v>126</v>
      </c>
      <c r="BJ186" s="149" t="s">
        <v>223</v>
      </c>
    </row>
    <row r="187" spans="1:62" s="13" customFormat="1">
      <c r="B187" s="155"/>
      <c r="D187" s="156" t="s">
        <v>130</v>
      </c>
      <c r="E187" s="157" t="s">
        <v>1</v>
      </c>
      <c r="F187" s="158" t="s">
        <v>139</v>
      </c>
      <c r="H187" s="159"/>
      <c r="L187" s="155"/>
      <c r="M187" s="160"/>
      <c r="N187" s="161"/>
      <c r="O187" s="161"/>
      <c r="P187" s="161"/>
      <c r="Q187" s="161"/>
      <c r="R187" s="161"/>
      <c r="S187" s="161"/>
      <c r="T187" s="161"/>
      <c r="U187" s="161"/>
      <c r="V187" s="161"/>
      <c r="W187" s="162"/>
      <c r="AQ187" s="157" t="s">
        <v>130</v>
      </c>
      <c r="AR187" s="157" t="s">
        <v>81</v>
      </c>
      <c r="AS187" s="13" t="s">
        <v>81</v>
      </c>
      <c r="AT187" s="13" t="s">
        <v>4</v>
      </c>
      <c r="AU187" s="13" t="s">
        <v>79</v>
      </c>
      <c r="AV187" s="157" t="s">
        <v>120</v>
      </c>
    </row>
    <row r="188" spans="1:62" s="2" customFormat="1" ht="24.15" customHeight="1">
      <c r="A188" s="29"/>
      <c r="B188" s="137"/>
      <c r="C188" s="177" t="s">
        <v>224</v>
      </c>
      <c r="D188" s="177" t="s">
        <v>187</v>
      </c>
      <c r="E188" s="178" t="s">
        <v>225</v>
      </c>
      <c r="F188" s="179" t="s">
        <v>226</v>
      </c>
      <c r="G188" s="180" t="s">
        <v>217</v>
      </c>
      <c r="H188" s="181">
        <v>5</v>
      </c>
      <c r="I188" s="182">
        <v>0</v>
      </c>
      <c r="J188" s="183">
        <v>0</v>
      </c>
      <c r="K188" s="182">
        <f>ROUND(O188*H188,2)</f>
        <v>0</v>
      </c>
      <c r="L188" s="184"/>
      <c r="M188" s="185" t="s">
        <v>1</v>
      </c>
      <c r="N188" s="145" t="s">
        <v>34</v>
      </c>
      <c r="O188" s="146">
        <f>I188+J188</f>
        <v>0</v>
      </c>
      <c r="P188" s="146">
        <f>ROUND(I188*H188,2)</f>
        <v>0</v>
      </c>
      <c r="Q188" s="146">
        <f>ROUND(J188*H188,2)</f>
        <v>0</v>
      </c>
      <c r="R188" s="147">
        <v>0</v>
      </c>
      <c r="S188" s="147">
        <f>R188*H188</f>
        <v>0</v>
      </c>
      <c r="T188" s="147">
        <v>0</v>
      </c>
      <c r="U188" s="147">
        <v>0</v>
      </c>
      <c r="V188" s="147">
        <v>0</v>
      </c>
      <c r="W188" s="148">
        <f>V188*H188</f>
        <v>0</v>
      </c>
      <c r="X188" s="29"/>
      <c r="Y188" s="29"/>
      <c r="Z188" s="29"/>
      <c r="AA188" s="29"/>
      <c r="AB188" s="29"/>
      <c r="AO188" s="149" t="s">
        <v>177</v>
      </c>
      <c r="AQ188" s="149" t="s">
        <v>187</v>
      </c>
      <c r="AR188" s="149" t="s">
        <v>81</v>
      </c>
      <c r="AV188" s="17" t="s">
        <v>120</v>
      </c>
      <c r="BB188" s="150">
        <f>IF(N188="základní",K188,0)</f>
        <v>0</v>
      </c>
      <c r="BC188" s="150">
        <f>IF(N188="snížená",K188,0)</f>
        <v>0</v>
      </c>
      <c r="BD188" s="150">
        <f>IF(N188="zákl. přenesená",K188,0)</f>
        <v>0</v>
      </c>
      <c r="BE188" s="150">
        <f>IF(N188="sníž. přenesená",K188,0)</f>
        <v>0</v>
      </c>
      <c r="BF188" s="150">
        <f>IF(N188="nulová",K188,0)</f>
        <v>0</v>
      </c>
      <c r="BG188" s="17" t="s">
        <v>79</v>
      </c>
      <c r="BH188" s="150">
        <f>ROUND(O188*H188,2)</f>
        <v>0</v>
      </c>
      <c r="BI188" s="17" t="s">
        <v>126</v>
      </c>
      <c r="BJ188" s="149" t="s">
        <v>227</v>
      </c>
    </row>
    <row r="189" spans="1:62" s="13" customFormat="1">
      <c r="B189" s="155"/>
      <c r="D189" s="156" t="s">
        <v>130</v>
      </c>
      <c r="E189" s="157" t="s">
        <v>1</v>
      </c>
      <c r="F189" s="158" t="s">
        <v>151</v>
      </c>
      <c r="H189" s="159"/>
      <c r="L189" s="155"/>
      <c r="M189" s="160"/>
      <c r="N189" s="161"/>
      <c r="O189" s="161"/>
      <c r="P189" s="161"/>
      <c r="Q189" s="161"/>
      <c r="R189" s="161"/>
      <c r="S189" s="161"/>
      <c r="T189" s="161"/>
      <c r="U189" s="161"/>
      <c r="V189" s="161"/>
      <c r="W189" s="162"/>
      <c r="AQ189" s="157" t="s">
        <v>130</v>
      </c>
      <c r="AR189" s="157" t="s">
        <v>81</v>
      </c>
      <c r="AS189" s="13" t="s">
        <v>81</v>
      </c>
      <c r="AT189" s="13" t="s">
        <v>4</v>
      </c>
      <c r="AU189" s="13" t="s">
        <v>79</v>
      </c>
      <c r="AV189" s="157" t="s">
        <v>120</v>
      </c>
    </row>
    <row r="190" spans="1:62" s="12" customFormat="1" ht="22.95" customHeight="1">
      <c r="B190" s="124"/>
      <c r="D190" s="125" t="s">
        <v>70</v>
      </c>
      <c r="E190" s="135" t="s">
        <v>151</v>
      </c>
      <c r="F190" s="135" t="s">
        <v>228</v>
      </c>
      <c r="K190" s="136">
        <f>BH190</f>
        <v>0</v>
      </c>
      <c r="L190" s="124"/>
      <c r="M190" s="128"/>
      <c r="N190" s="129"/>
      <c r="O190" s="129"/>
      <c r="P190" s="130">
        <f>SUM(P191:P197)</f>
        <v>0</v>
      </c>
      <c r="Q190" s="130">
        <f>SUM(Q191:Q197)</f>
        <v>0</v>
      </c>
      <c r="R190" s="129"/>
      <c r="S190" s="131">
        <f>SUM(S191:S197)</f>
        <v>0</v>
      </c>
      <c r="T190" s="129"/>
      <c r="U190" s="131">
        <f>SUM(U191:U197)</f>
        <v>0</v>
      </c>
      <c r="V190" s="129"/>
      <c r="W190" s="132">
        <f>SUM(W191:W197)</f>
        <v>0</v>
      </c>
      <c r="AO190" s="125" t="s">
        <v>79</v>
      </c>
      <c r="AQ190" s="133" t="s">
        <v>70</v>
      </c>
      <c r="AR190" s="133" t="s">
        <v>79</v>
      </c>
      <c r="AV190" s="125" t="s">
        <v>120</v>
      </c>
      <c r="BH190" s="134">
        <f>SUM(BH191:BH197)</f>
        <v>0</v>
      </c>
    </row>
    <row r="191" spans="1:62" s="2" customFormat="1" ht="33" customHeight="1">
      <c r="A191" s="29"/>
      <c r="B191" s="137"/>
      <c r="C191" s="138" t="s">
        <v>229</v>
      </c>
      <c r="D191" s="138" t="s">
        <v>122</v>
      </c>
      <c r="E191" s="139" t="s">
        <v>230</v>
      </c>
      <c r="F191" s="140" t="s">
        <v>231</v>
      </c>
      <c r="G191" s="141" t="s">
        <v>125</v>
      </c>
      <c r="H191" s="142">
        <v>204.36</v>
      </c>
      <c r="I191" s="143">
        <v>0</v>
      </c>
      <c r="J191" s="143">
        <v>0</v>
      </c>
      <c r="K191" s="143">
        <f>ROUND(O191*H191,2)</f>
        <v>0</v>
      </c>
      <c r="L191" s="30"/>
      <c r="M191" s="144" t="s">
        <v>1</v>
      </c>
      <c r="N191" s="145" t="s">
        <v>34</v>
      </c>
      <c r="O191" s="146">
        <f>I191+J191</f>
        <v>0</v>
      </c>
      <c r="P191" s="146">
        <f>ROUND(I191*H191,2)</f>
        <v>0</v>
      </c>
      <c r="Q191" s="146">
        <f>ROUND(J191*H191,2)</f>
        <v>0</v>
      </c>
      <c r="R191" s="147">
        <v>0</v>
      </c>
      <c r="S191" s="147">
        <f>R191*H191</f>
        <v>0</v>
      </c>
      <c r="T191" s="147">
        <v>0</v>
      </c>
      <c r="U191" s="147">
        <f>T191*H191</f>
        <v>0</v>
      </c>
      <c r="V191" s="147">
        <v>0</v>
      </c>
      <c r="W191" s="148">
        <f>V191*H191</f>
        <v>0</v>
      </c>
      <c r="X191" s="29"/>
      <c r="Y191" s="29"/>
      <c r="Z191" s="29"/>
      <c r="AA191" s="29"/>
      <c r="AB191" s="29"/>
      <c r="AO191" s="149" t="s">
        <v>126</v>
      </c>
      <c r="AQ191" s="149" t="s">
        <v>122</v>
      </c>
      <c r="AR191" s="149" t="s">
        <v>81</v>
      </c>
      <c r="AV191" s="17" t="s">
        <v>120</v>
      </c>
      <c r="BB191" s="150">
        <f>IF(N191="základní",K191,0)</f>
        <v>0</v>
      </c>
      <c r="BC191" s="150">
        <f>IF(N191="snížená",K191,0)</f>
        <v>0</v>
      </c>
      <c r="BD191" s="150">
        <f>IF(N191="zákl. přenesená",K191,0)</f>
        <v>0</v>
      </c>
      <c r="BE191" s="150">
        <f>IF(N191="sníž. přenesená",K191,0)</f>
        <v>0</v>
      </c>
      <c r="BF191" s="150">
        <f>IF(N191="nulová",K191,0)</f>
        <v>0</v>
      </c>
      <c r="BG191" s="17" t="s">
        <v>79</v>
      </c>
      <c r="BH191" s="150">
        <f>ROUND(O191*H191,2)</f>
        <v>0</v>
      </c>
      <c r="BI191" s="17" t="s">
        <v>126</v>
      </c>
      <c r="BJ191" s="149" t="s">
        <v>232</v>
      </c>
    </row>
    <row r="192" spans="1:62" s="2" customFormat="1">
      <c r="A192" s="29"/>
      <c r="B192" s="30"/>
      <c r="C192" s="29"/>
      <c r="D192" s="151" t="s">
        <v>128</v>
      </c>
      <c r="E192" s="29"/>
      <c r="F192" s="152" t="s">
        <v>233</v>
      </c>
      <c r="G192" s="29"/>
      <c r="H192" s="29"/>
      <c r="I192" s="29"/>
      <c r="J192" s="29"/>
      <c r="K192" s="29"/>
      <c r="L192" s="30"/>
      <c r="M192" s="153"/>
      <c r="N192" s="154"/>
      <c r="O192" s="55"/>
      <c r="P192" s="55"/>
      <c r="Q192" s="55"/>
      <c r="R192" s="55"/>
      <c r="S192" s="55"/>
      <c r="T192" s="55"/>
      <c r="U192" s="55"/>
      <c r="V192" s="55"/>
      <c r="W192" s="56"/>
      <c r="X192" s="29"/>
      <c r="Y192" s="29"/>
      <c r="Z192" s="29"/>
      <c r="AA192" s="29"/>
      <c r="AB192" s="29"/>
      <c r="AQ192" s="17" t="s">
        <v>128</v>
      </c>
      <c r="AR192" s="17" t="s">
        <v>81</v>
      </c>
    </row>
    <row r="193" spans="1:62" s="13" customFormat="1">
      <c r="B193" s="155"/>
      <c r="D193" s="156" t="s">
        <v>130</v>
      </c>
      <c r="E193" s="157" t="s">
        <v>1</v>
      </c>
      <c r="F193" s="158" t="s">
        <v>234</v>
      </c>
      <c r="H193" s="159"/>
      <c r="L193" s="155"/>
      <c r="M193" s="160"/>
      <c r="N193" s="161"/>
      <c r="O193" s="161"/>
      <c r="P193" s="161"/>
      <c r="Q193" s="161"/>
      <c r="R193" s="161"/>
      <c r="S193" s="161"/>
      <c r="T193" s="161"/>
      <c r="U193" s="161"/>
      <c r="V193" s="161"/>
      <c r="W193" s="162"/>
      <c r="AQ193" s="157" t="s">
        <v>130</v>
      </c>
      <c r="AR193" s="157" t="s">
        <v>81</v>
      </c>
      <c r="AS193" s="13" t="s">
        <v>81</v>
      </c>
      <c r="AT193" s="13" t="s">
        <v>4</v>
      </c>
      <c r="AU193" s="13" t="s">
        <v>79</v>
      </c>
      <c r="AV193" s="157" t="s">
        <v>120</v>
      </c>
    </row>
    <row r="194" spans="1:62" s="2" customFormat="1" ht="55.5" customHeight="1">
      <c r="A194" s="29"/>
      <c r="B194" s="137"/>
      <c r="C194" s="138" t="s">
        <v>235</v>
      </c>
      <c r="D194" s="138" t="s">
        <v>122</v>
      </c>
      <c r="E194" s="139" t="s">
        <v>236</v>
      </c>
      <c r="F194" s="140" t="s">
        <v>237</v>
      </c>
      <c r="G194" s="141" t="s">
        <v>125</v>
      </c>
      <c r="H194" s="142">
        <v>204.36</v>
      </c>
      <c r="I194" s="143">
        <v>0</v>
      </c>
      <c r="J194" s="143">
        <v>0</v>
      </c>
      <c r="K194" s="143">
        <f>ROUND(O194*H194,2)</f>
        <v>0</v>
      </c>
      <c r="L194" s="30"/>
      <c r="M194" s="144" t="s">
        <v>1</v>
      </c>
      <c r="N194" s="145" t="s">
        <v>34</v>
      </c>
      <c r="O194" s="146">
        <f>I194+J194</f>
        <v>0</v>
      </c>
      <c r="P194" s="146">
        <f>ROUND(I194*H194,2)</f>
        <v>0</v>
      </c>
      <c r="Q194" s="146">
        <f>ROUND(J194*H194,2)</f>
        <v>0</v>
      </c>
      <c r="R194" s="147">
        <v>0</v>
      </c>
      <c r="S194" s="147">
        <f>R194*H194</f>
        <v>0</v>
      </c>
      <c r="T194" s="147">
        <v>0</v>
      </c>
      <c r="U194" s="147">
        <v>0</v>
      </c>
      <c r="V194" s="147">
        <v>0</v>
      </c>
      <c r="W194" s="148">
        <f>V194*H194</f>
        <v>0</v>
      </c>
      <c r="X194" s="29"/>
      <c r="Y194" s="29"/>
      <c r="Z194" s="29"/>
      <c r="AA194" s="29"/>
      <c r="AB194" s="29"/>
      <c r="AO194" s="149" t="s">
        <v>126</v>
      </c>
      <c r="AQ194" s="149" t="s">
        <v>122</v>
      </c>
      <c r="AR194" s="149" t="s">
        <v>81</v>
      </c>
      <c r="AV194" s="17" t="s">
        <v>120</v>
      </c>
      <c r="BB194" s="150">
        <f>IF(N194="základní",K194,0)</f>
        <v>0</v>
      </c>
      <c r="BC194" s="150">
        <f>IF(N194="snížená",K194,0)</f>
        <v>0</v>
      </c>
      <c r="BD194" s="150">
        <f>IF(N194="zákl. přenesená",K194,0)</f>
        <v>0</v>
      </c>
      <c r="BE194" s="150">
        <f>IF(N194="sníž. přenesená",K194,0)</f>
        <v>0</v>
      </c>
      <c r="BF194" s="150">
        <f>IF(N194="nulová",K194,0)</f>
        <v>0</v>
      </c>
      <c r="BG194" s="17" t="s">
        <v>79</v>
      </c>
      <c r="BH194" s="150">
        <f>ROUND(O194*H194,2)</f>
        <v>0</v>
      </c>
      <c r="BI194" s="17" t="s">
        <v>126</v>
      </c>
      <c r="BJ194" s="149" t="s">
        <v>238</v>
      </c>
    </row>
    <row r="195" spans="1:62" s="2" customFormat="1">
      <c r="A195" s="29"/>
      <c r="B195" s="30"/>
      <c r="C195" s="29"/>
      <c r="D195" s="151" t="s">
        <v>128</v>
      </c>
      <c r="E195" s="29"/>
      <c r="F195" s="152" t="s">
        <v>239</v>
      </c>
      <c r="G195" s="29"/>
      <c r="H195" s="29"/>
      <c r="I195" s="29"/>
      <c r="J195" s="29"/>
      <c r="K195" s="29"/>
      <c r="L195" s="30"/>
      <c r="M195" s="153"/>
      <c r="N195" s="154"/>
      <c r="O195" s="55"/>
      <c r="P195" s="55"/>
      <c r="Q195" s="55"/>
      <c r="R195" s="55"/>
      <c r="S195" s="55"/>
      <c r="T195" s="55"/>
      <c r="U195" s="55"/>
      <c r="V195" s="55"/>
      <c r="W195" s="56"/>
      <c r="X195" s="29"/>
      <c r="Y195" s="29"/>
      <c r="Z195" s="29"/>
      <c r="AA195" s="29"/>
      <c r="AB195" s="29"/>
      <c r="AQ195" s="17" t="s">
        <v>128</v>
      </c>
      <c r="AR195" s="17" t="s">
        <v>81</v>
      </c>
    </row>
    <row r="196" spans="1:62" s="2" customFormat="1" ht="19.2">
      <c r="A196" s="29"/>
      <c r="B196" s="30"/>
      <c r="C196" s="29"/>
      <c r="D196" s="156" t="s">
        <v>173</v>
      </c>
      <c r="E196" s="29"/>
      <c r="F196" s="176" t="s">
        <v>240</v>
      </c>
      <c r="G196" s="29"/>
      <c r="H196" s="29"/>
      <c r="I196" s="29"/>
      <c r="J196" s="29"/>
      <c r="K196" s="29"/>
      <c r="L196" s="30"/>
      <c r="M196" s="153"/>
      <c r="N196" s="154"/>
      <c r="O196" s="55"/>
      <c r="P196" s="55"/>
      <c r="Q196" s="55"/>
      <c r="R196" s="55"/>
      <c r="S196" s="55"/>
      <c r="T196" s="55"/>
      <c r="U196" s="55"/>
      <c r="V196" s="55"/>
      <c r="W196" s="56"/>
      <c r="X196" s="29"/>
      <c r="Y196" s="29"/>
      <c r="Z196" s="29"/>
      <c r="AA196" s="29"/>
      <c r="AB196" s="29"/>
      <c r="AQ196" s="17" t="s">
        <v>173</v>
      </c>
      <c r="AR196" s="17" t="s">
        <v>81</v>
      </c>
    </row>
    <row r="197" spans="1:62" s="13" customFormat="1">
      <c r="B197" s="155"/>
      <c r="D197" s="156" t="s">
        <v>130</v>
      </c>
      <c r="E197" s="157" t="s">
        <v>1</v>
      </c>
      <c r="F197" s="158" t="s">
        <v>234</v>
      </c>
      <c r="H197" s="159"/>
      <c r="L197" s="155"/>
      <c r="M197" s="160"/>
      <c r="N197" s="161"/>
      <c r="O197" s="161"/>
      <c r="P197" s="161"/>
      <c r="Q197" s="161"/>
      <c r="R197" s="161"/>
      <c r="S197" s="161"/>
      <c r="T197" s="161"/>
      <c r="U197" s="161"/>
      <c r="V197" s="161"/>
      <c r="W197" s="162"/>
      <c r="AQ197" s="157" t="s">
        <v>130</v>
      </c>
      <c r="AR197" s="157" t="s">
        <v>81</v>
      </c>
      <c r="AS197" s="13" t="s">
        <v>81</v>
      </c>
      <c r="AT197" s="13" t="s">
        <v>4</v>
      </c>
      <c r="AU197" s="13" t="s">
        <v>79</v>
      </c>
      <c r="AV197" s="157" t="s">
        <v>120</v>
      </c>
    </row>
    <row r="198" spans="1:62" s="12" customFormat="1" ht="22.95" customHeight="1">
      <c r="B198" s="124"/>
      <c r="D198" s="125" t="s">
        <v>70</v>
      </c>
      <c r="E198" s="135" t="s">
        <v>177</v>
      </c>
      <c r="F198" s="135" t="s">
        <v>241</v>
      </c>
      <c r="K198" s="136">
        <v>0</v>
      </c>
      <c r="L198" s="124"/>
      <c r="M198" s="128"/>
      <c r="N198" s="129"/>
      <c r="O198" s="129"/>
      <c r="P198" s="130">
        <f>SUM(P199:P302)</f>
        <v>0</v>
      </c>
      <c r="Q198" s="130">
        <f>SUM(Q199:Q302)</f>
        <v>0</v>
      </c>
      <c r="R198" s="129"/>
      <c r="S198" s="131">
        <f>SUM(S199:S302)</f>
        <v>0</v>
      </c>
      <c r="T198" s="129"/>
      <c r="U198" s="131">
        <f>SUM(U199:U302)</f>
        <v>0</v>
      </c>
      <c r="V198" s="129"/>
      <c r="W198" s="132">
        <f>SUM(W199:W302)</f>
        <v>15.84</v>
      </c>
      <c r="AO198" s="125" t="s">
        <v>79</v>
      </c>
      <c r="AQ198" s="133" t="s">
        <v>70</v>
      </c>
      <c r="AR198" s="133" t="s">
        <v>79</v>
      </c>
      <c r="AV198" s="125" t="s">
        <v>120</v>
      </c>
      <c r="BH198" s="134">
        <f>SUM(BH199:BH302)</f>
        <v>0</v>
      </c>
    </row>
    <row r="199" spans="1:62" s="2" customFormat="1" ht="24.15" customHeight="1">
      <c r="A199" s="29"/>
      <c r="B199" s="137"/>
      <c r="C199" s="138" t="s">
        <v>242</v>
      </c>
      <c r="D199" s="138" t="s">
        <v>122</v>
      </c>
      <c r="E199" s="139" t="s">
        <v>243</v>
      </c>
      <c r="F199" s="140" t="s">
        <v>244</v>
      </c>
      <c r="G199" s="141" t="s">
        <v>197</v>
      </c>
      <c r="H199" s="142">
        <v>131</v>
      </c>
      <c r="I199" s="143">
        <v>0</v>
      </c>
      <c r="J199" s="143">
        <v>0</v>
      </c>
      <c r="K199" s="143">
        <f>ROUND(O199*H199,2)</f>
        <v>0</v>
      </c>
      <c r="L199" s="30"/>
      <c r="M199" s="144" t="s">
        <v>1</v>
      </c>
      <c r="N199" s="145" t="s">
        <v>34</v>
      </c>
      <c r="O199" s="146">
        <f>I199+J199</f>
        <v>0</v>
      </c>
      <c r="P199" s="146">
        <f>ROUND(I199*H199,2)</f>
        <v>0</v>
      </c>
      <c r="Q199" s="146">
        <f>ROUND(J199*H199,2)</f>
        <v>0</v>
      </c>
      <c r="R199" s="147">
        <v>0</v>
      </c>
      <c r="S199" s="147">
        <f>R199*H199</f>
        <v>0</v>
      </c>
      <c r="T199" s="147">
        <v>0</v>
      </c>
      <c r="U199" s="147">
        <f>T199*H199</f>
        <v>0</v>
      </c>
      <c r="V199" s="147">
        <v>0</v>
      </c>
      <c r="W199" s="148">
        <f>V199*H199</f>
        <v>0</v>
      </c>
      <c r="X199" s="29"/>
      <c r="Y199" s="29"/>
      <c r="Z199" s="29"/>
      <c r="AA199" s="29"/>
      <c r="AB199" s="29"/>
      <c r="AO199" s="149" t="s">
        <v>126</v>
      </c>
      <c r="AQ199" s="149" t="s">
        <v>122</v>
      </c>
      <c r="AR199" s="149" t="s">
        <v>81</v>
      </c>
      <c r="AV199" s="17" t="s">
        <v>120</v>
      </c>
      <c r="BB199" s="150">
        <f>IF(N199="základní",K199,0)</f>
        <v>0</v>
      </c>
      <c r="BC199" s="150">
        <f>IF(N199="snížená",K199,0)</f>
        <v>0</v>
      </c>
      <c r="BD199" s="150">
        <f>IF(N199="zákl. přenesená",K199,0)</f>
        <v>0</v>
      </c>
      <c r="BE199" s="150">
        <f>IF(N199="sníž. přenesená",K199,0)</f>
        <v>0</v>
      </c>
      <c r="BF199" s="150">
        <f>IF(N199="nulová",K199,0)</f>
        <v>0</v>
      </c>
      <c r="BG199" s="17" t="s">
        <v>79</v>
      </c>
      <c r="BH199" s="150">
        <f>ROUND(O199*H199,2)</f>
        <v>0</v>
      </c>
      <c r="BI199" s="17" t="s">
        <v>126</v>
      </c>
      <c r="BJ199" s="149" t="s">
        <v>245</v>
      </c>
    </row>
    <row r="200" spans="1:62" s="2" customFormat="1">
      <c r="A200" s="29"/>
      <c r="B200" s="30"/>
      <c r="C200" s="29"/>
      <c r="D200" s="151" t="s">
        <v>128</v>
      </c>
      <c r="E200" s="29"/>
      <c r="F200" s="152" t="s">
        <v>246</v>
      </c>
      <c r="G200" s="29"/>
      <c r="H200" s="29"/>
      <c r="I200" s="29"/>
      <c r="J200" s="29"/>
      <c r="K200" s="29"/>
      <c r="L200" s="30"/>
      <c r="M200" s="153"/>
      <c r="N200" s="154"/>
      <c r="O200" s="55"/>
      <c r="P200" s="55"/>
      <c r="Q200" s="55"/>
      <c r="R200" s="55"/>
      <c r="S200" s="55"/>
      <c r="T200" s="55"/>
      <c r="U200" s="55"/>
      <c r="V200" s="55"/>
      <c r="W200" s="56"/>
      <c r="X200" s="29"/>
      <c r="Y200" s="29"/>
      <c r="Z200" s="29"/>
      <c r="AA200" s="29"/>
      <c r="AB200" s="29"/>
      <c r="AQ200" s="17" t="s">
        <v>128</v>
      </c>
      <c r="AR200" s="17" t="s">
        <v>81</v>
      </c>
    </row>
    <row r="201" spans="1:62" s="2" customFormat="1" ht="19.2">
      <c r="A201" s="29"/>
      <c r="B201" s="30"/>
      <c r="C201" s="29"/>
      <c r="D201" s="156" t="s">
        <v>173</v>
      </c>
      <c r="E201" s="29"/>
      <c r="F201" s="176" t="s">
        <v>247</v>
      </c>
      <c r="G201" s="29"/>
      <c r="H201" s="29"/>
      <c r="I201" s="29"/>
      <c r="J201" s="29"/>
      <c r="K201" s="29"/>
      <c r="L201" s="30"/>
      <c r="M201" s="153"/>
      <c r="N201" s="154"/>
      <c r="O201" s="55"/>
      <c r="P201" s="55"/>
      <c r="Q201" s="55"/>
      <c r="R201" s="55"/>
      <c r="S201" s="55"/>
      <c r="T201" s="55"/>
      <c r="U201" s="55"/>
      <c r="V201" s="55"/>
      <c r="W201" s="56"/>
      <c r="X201" s="29"/>
      <c r="Y201" s="29"/>
      <c r="Z201" s="29"/>
      <c r="AA201" s="29"/>
      <c r="AB201" s="29"/>
      <c r="AQ201" s="17" t="s">
        <v>173</v>
      </c>
      <c r="AR201" s="17" t="s">
        <v>81</v>
      </c>
    </row>
    <row r="202" spans="1:62" s="13" customFormat="1">
      <c r="B202" s="155"/>
      <c r="D202" s="156" t="s">
        <v>130</v>
      </c>
      <c r="E202" s="157" t="s">
        <v>1</v>
      </c>
      <c r="F202" s="158" t="s">
        <v>248</v>
      </c>
      <c r="H202" s="159"/>
      <c r="L202" s="155"/>
      <c r="M202" s="160"/>
      <c r="N202" s="161"/>
      <c r="O202" s="161"/>
      <c r="P202" s="161"/>
      <c r="Q202" s="161"/>
      <c r="R202" s="161"/>
      <c r="S202" s="161"/>
      <c r="T202" s="161"/>
      <c r="U202" s="161"/>
      <c r="V202" s="161"/>
      <c r="W202" s="162"/>
      <c r="AQ202" s="157" t="s">
        <v>130</v>
      </c>
      <c r="AR202" s="157" t="s">
        <v>81</v>
      </c>
      <c r="AS202" s="13" t="s">
        <v>81</v>
      </c>
      <c r="AT202" s="13" t="s">
        <v>4</v>
      </c>
      <c r="AU202" s="13" t="s">
        <v>79</v>
      </c>
      <c r="AV202" s="157" t="s">
        <v>120</v>
      </c>
    </row>
    <row r="203" spans="1:62" s="2" customFormat="1" ht="33" customHeight="1">
      <c r="A203" s="29"/>
      <c r="B203" s="137"/>
      <c r="C203" s="138" t="s">
        <v>249</v>
      </c>
      <c r="D203" s="138" t="s">
        <v>122</v>
      </c>
      <c r="E203" s="139" t="s">
        <v>250</v>
      </c>
      <c r="F203" s="140" t="s">
        <v>251</v>
      </c>
      <c r="G203" s="141" t="s">
        <v>197</v>
      </c>
      <c r="H203" s="142">
        <v>52.3</v>
      </c>
      <c r="I203" s="143">
        <v>0</v>
      </c>
      <c r="J203" s="143">
        <v>0</v>
      </c>
      <c r="K203" s="143">
        <f>ROUND(O203*H203,2)</f>
        <v>0</v>
      </c>
      <c r="L203" s="30"/>
      <c r="M203" s="144" t="s">
        <v>1</v>
      </c>
      <c r="N203" s="145" t="s">
        <v>34</v>
      </c>
      <c r="O203" s="146">
        <f>I203+J203</f>
        <v>0</v>
      </c>
      <c r="P203" s="146">
        <f>ROUND(I203*H203,2)</f>
        <v>0</v>
      </c>
      <c r="Q203" s="146">
        <f>ROUND(J203*H203,2)</f>
        <v>0</v>
      </c>
      <c r="R203" s="147">
        <v>0</v>
      </c>
      <c r="S203" s="147">
        <f>R203*H203</f>
        <v>0</v>
      </c>
      <c r="T203" s="147">
        <v>0</v>
      </c>
      <c r="U203" s="147">
        <v>0</v>
      </c>
      <c r="V203" s="147">
        <v>0</v>
      </c>
      <c r="W203" s="148">
        <f>V203*H203</f>
        <v>0</v>
      </c>
      <c r="X203" s="29"/>
      <c r="Y203" s="29"/>
      <c r="Z203" s="29"/>
      <c r="AA203" s="29"/>
      <c r="AB203" s="29"/>
      <c r="AO203" s="149" t="s">
        <v>126</v>
      </c>
      <c r="AQ203" s="149" t="s">
        <v>122</v>
      </c>
      <c r="AR203" s="149" t="s">
        <v>81</v>
      </c>
      <c r="AV203" s="17" t="s">
        <v>120</v>
      </c>
      <c r="BB203" s="150">
        <f>IF(N203="základní",K203,0)</f>
        <v>0</v>
      </c>
      <c r="BC203" s="150">
        <f>IF(N203="snížená",K203,0)</f>
        <v>0</v>
      </c>
      <c r="BD203" s="150">
        <f>IF(N203="zákl. přenesená",K203,0)</f>
        <v>0</v>
      </c>
      <c r="BE203" s="150">
        <f>IF(N203="sníž. přenesená",K203,0)</f>
        <v>0</v>
      </c>
      <c r="BF203" s="150">
        <f>IF(N203="nulová",K203,0)</f>
        <v>0</v>
      </c>
      <c r="BG203" s="17" t="s">
        <v>79</v>
      </c>
      <c r="BH203" s="150">
        <f>ROUND(O203*H203,2)</f>
        <v>0</v>
      </c>
      <c r="BI203" s="17" t="s">
        <v>126</v>
      </c>
      <c r="BJ203" s="149" t="s">
        <v>252</v>
      </c>
    </row>
    <row r="204" spans="1:62" s="2" customFormat="1">
      <c r="A204" s="29"/>
      <c r="B204" s="30"/>
      <c r="C204" s="29"/>
      <c r="D204" s="151" t="s">
        <v>128</v>
      </c>
      <c r="E204" s="29"/>
      <c r="F204" s="152" t="s">
        <v>253</v>
      </c>
      <c r="G204" s="29"/>
      <c r="H204" s="29"/>
      <c r="I204" s="29"/>
      <c r="J204" s="29"/>
      <c r="K204" s="29"/>
      <c r="L204" s="30"/>
      <c r="M204" s="153"/>
      <c r="N204" s="154"/>
      <c r="O204" s="55"/>
      <c r="P204" s="55"/>
      <c r="Q204" s="55"/>
      <c r="R204" s="55"/>
      <c r="S204" s="55"/>
      <c r="T204" s="55"/>
      <c r="U204" s="55"/>
      <c r="V204" s="55"/>
      <c r="W204" s="56"/>
      <c r="X204" s="29"/>
      <c r="Y204" s="29"/>
      <c r="Z204" s="29"/>
      <c r="AA204" s="29"/>
      <c r="AB204" s="29"/>
      <c r="AQ204" s="17" t="s">
        <v>128</v>
      </c>
      <c r="AR204" s="17" t="s">
        <v>81</v>
      </c>
    </row>
    <row r="205" spans="1:62" s="13" customFormat="1">
      <c r="B205" s="155"/>
      <c r="D205" s="156" t="s">
        <v>130</v>
      </c>
      <c r="E205" s="157" t="s">
        <v>1</v>
      </c>
      <c r="F205" s="158" t="s">
        <v>126</v>
      </c>
      <c r="H205" s="159"/>
      <c r="L205" s="155"/>
      <c r="M205" s="160"/>
      <c r="N205" s="161"/>
      <c r="O205" s="161"/>
      <c r="P205" s="161"/>
      <c r="Q205" s="161"/>
      <c r="R205" s="161"/>
      <c r="S205" s="161"/>
      <c r="T205" s="161"/>
      <c r="U205" s="161"/>
      <c r="V205" s="161"/>
      <c r="W205" s="162"/>
      <c r="AQ205" s="157" t="s">
        <v>130</v>
      </c>
      <c r="AR205" s="157" t="s">
        <v>81</v>
      </c>
      <c r="AS205" s="13" t="s">
        <v>81</v>
      </c>
      <c r="AT205" s="13" t="s">
        <v>4</v>
      </c>
      <c r="AU205" s="13" t="s">
        <v>71</v>
      </c>
      <c r="AV205" s="157" t="s">
        <v>120</v>
      </c>
    </row>
    <row r="206" spans="1:62" s="13" customFormat="1">
      <c r="B206" s="155"/>
      <c r="D206" s="156" t="s">
        <v>130</v>
      </c>
      <c r="E206" s="157" t="s">
        <v>1</v>
      </c>
      <c r="F206" s="158" t="s">
        <v>254</v>
      </c>
      <c r="H206" s="159"/>
      <c r="L206" s="155"/>
      <c r="M206" s="160"/>
      <c r="N206" s="161"/>
      <c r="O206" s="161"/>
      <c r="P206" s="161"/>
      <c r="Q206" s="161"/>
      <c r="R206" s="161"/>
      <c r="S206" s="161"/>
      <c r="T206" s="161"/>
      <c r="U206" s="161"/>
      <c r="V206" s="161"/>
      <c r="W206" s="162"/>
      <c r="AQ206" s="157" t="s">
        <v>130</v>
      </c>
      <c r="AR206" s="157" t="s">
        <v>81</v>
      </c>
      <c r="AS206" s="13" t="s">
        <v>81</v>
      </c>
      <c r="AT206" s="13" t="s">
        <v>4</v>
      </c>
      <c r="AU206" s="13" t="s">
        <v>71</v>
      </c>
      <c r="AV206" s="157" t="s">
        <v>120</v>
      </c>
    </row>
    <row r="207" spans="1:62" s="13" customFormat="1">
      <c r="B207" s="155"/>
      <c r="D207" s="156" t="s">
        <v>130</v>
      </c>
      <c r="E207" s="157" t="s">
        <v>1</v>
      </c>
      <c r="F207" s="158" t="s">
        <v>139</v>
      </c>
      <c r="H207" s="159"/>
      <c r="L207" s="155"/>
      <c r="M207" s="160"/>
      <c r="N207" s="161"/>
      <c r="O207" s="161"/>
      <c r="P207" s="161"/>
      <c r="Q207" s="161"/>
      <c r="R207" s="161"/>
      <c r="S207" s="161"/>
      <c r="T207" s="161"/>
      <c r="U207" s="161"/>
      <c r="V207" s="161"/>
      <c r="W207" s="162"/>
      <c r="AQ207" s="157" t="s">
        <v>130</v>
      </c>
      <c r="AR207" s="157" t="s">
        <v>81</v>
      </c>
      <c r="AS207" s="13" t="s">
        <v>81</v>
      </c>
      <c r="AT207" s="13" t="s">
        <v>4</v>
      </c>
      <c r="AU207" s="13" t="s">
        <v>71</v>
      </c>
      <c r="AV207" s="157" t="s">
        <v>120</v>
      </c>
    </row>
    <row r="208" spans="1:62" s="13" customFormat="1">
      <c r="B208" s="155"/>
      <c r="D208" s="156" t="s">
        <v>130</v>
      </c>
      <c r="E208" s="157" t="s">
        <v>1</v>
      </c>
      <c r="F208" s="158" t="s">
        <v>255</v>
      </c>
      <c r="H208" s="159"/>
      <c r="L208" s="155"/>
      <c r="M208" s="160"/>
      <c r="N208" s="161"/>
      <c r="O208" s="161"/>
      <c r="P208" s="161"/>
      <c r="Q208" s="161"/>
      <c r="R208" s="161"/>
      <c r="S208" s="161"/>
      <c r="T208" s="161"/>
      <c r="U208" s="161"/>
      <c r="V208" s="161"/>
      <c r="W208" s="162"/>
      <c r="AQ208" s="157" t="s">
        <v>130</v>
      </c>
      <c r="AR208" s="157" t="s">
        <v>81</v>
      </c>
      <c r="AS208" s="13" t="s">
        <v>81</v>
      </c>
      <c r="AT208" s="13" t="s">
        <v>4</v>
      </c>
      <c r="AU208" s="13" t="s">
        <v>71</v>
      </c>
      <c r="AV208" s="157" t="s">
        <v>120</v>
      </c>
    </row>
    <row r="209" spans="1:62" s="13" customFormat="1">
      <c r="B209" s="155"/>
      <c r="D209" s="156" t="s">
        <v>130</v>
      </c>
      <c r="E209" s="157" t="s">
        <v>1</v>
      </c>
      <c r="F209" s="158" t="s">
        <v>256</v>
      </c>
      <c r="H209" s="159"/>
      <c r="L209" s="155"/>
      <c r="M209" s="160"/>
      <c r="N209" s="161"/>
      <c r="O209" s="161"/>
      <c r="P209" s="161"/>
      <c r="Q209" s="161"/>
      <c r="R209" s="161"/>
      <c r="S209" s="161"/>
      <c r="T209" s="161"/>
      <c r="U209" s="161"/>
      <c r="V209" s="161"/>
      <c r="W209" s="162"/>
      <c r="AQ209" s="157" t="s">
        <v>130</v>
      </c>
      <c r="AR209" s="157" t="s">
        <v>81</v>
      </c>
      <c r="AS209" s="13" t="s">
        <v>81</v>
      </c>
      <c r="AT209" s="13" t="s">
        <v>4</v>
      </c>
      <c r="AU209" s="13" t="s">
        <v>71</v>
      </c>
      <c r="AV209" s="157" t="s">
        <v>120</v>
      </c>
    </row>
    <row r="210" spans="1:62" s="13" customFormat="1">
      <c r="B210" s="155"/>
      <c r="D210" s="156" t="s">
        <v>130</v>
      </c>
      <c r="E210" s="157" t="s">
        <v>1</v>
      </c>
      <c r="F210" s="158" t="s">
        <v>126</v>
      </c>
      <c r="H210" s="159"/>
      <c r="L210" s="155"/>
      <c r="M210" s="160"/>
      <c r="N210" s="161"/>
      <c r="O210" s="161"/>
      <c r="P210" s="161"/>
      <c r="Q210" s="161"/>
      <c r="R210" s="161"/>
      <c r="S210" s="161"/>
      <c r="T210" s="161"/>
      <c r="U210" s="161"/>
      <c r="V210" s="161"/>
      <c r="W210" s="162"/>
      <c r="AQ210" s="157" t="s">
        <v>130</v>
      </c>
      <c r="AR210" s="157" t="s">
        <v>81</v>
      </c>
      <c r="AS210" s="13" t="s">
        <v>81</v>
      </c>
      <c r="AT210" s="13" t="s">
        <v>4</v>
      </c>
      <c r="AU210" s="13" t="s">
        <v>71</v>
      </c>
      <c r="AV210" s="157" t="s">
        <v>120</v>
      </c>
    </row>
    <row r="211" spans="1:62" s="15" customFormat="1">
      <c r="B211" s="169"/>
      <c r="D211" s="156" t="s">
        <v>130</v>
      </c>
      <c r="E211" s="170" t="s">
        <v>1</v>
      </c>
      <c r="F211" s="171" t="s">
        <v>167</v>
      </c>
      <c r="H211" s="172"/>
      <c r="L211" s="169"/>
      <c r="M211" s="173"/>
      <c r="N211" s="174"/>
      <c r="O211" s="174"/>
      <c r="P211" s="174"/>
      <c r="Q211" s="174"/>
      <c r="R211" s="174"/>
      <c r="S211" s="174"/>
      <c r="T211" s="174"/>
      <c r="U211" s="174"/>
      <c r="V211" s="174"/>
      <c r="W211" s="175"/>
      <c r="AQ211" s="170" t="s">
        <v>130</v>
      </c>
      <c r="AR211" s="170" t="s">
        <v>81</v>
      </c>
      <c r="AS211" s="15" t="s">
        <v>126</v>
      </c>
      <c r="AT211" s="15" t="s">
        <v>4</v>
      </c>
      <c r="AU211" s="15" t="s">
        <v>79</v>
      </c>
      <c r="AV211" s="170" t="s">
        <v>120</v>
      </c>
    </row>
    <row r="212" spans="1:62" s="2" customFormat="1" ht="24.15" customHeight="1">
      <c r="A212" s="29"/>
      <c r="B212" s="137"/>
      <c r="C212" s="177" t="s">
        <v>257</v>
      </c>
      <c r="D212" s="177" t="s">
        <v>187</v>
      </c>
      <c r="E212" s="178" t="s">
        <v>258</v>
      </c>
      <c r="F212" s="179" t="s">
        <v>259</v>
      </c>
      <c r="G212" s="180" t="s">
        <v>197</v>
      </c>
      <c r="H212" s="181">
        <v>53.085000000000001</v>
      </c>
      <c r="I212" s="182">
        <v>0</v>
      </c>
      <c r="J212" s="183">
        <v>0</v>
      </c>
      <c r="K212" s="182">
        <f>ROUND(O212*H212,2)</f>
        <v>0</v>
      </c>
      <c r="L212" s="184"/>
      <c r="M212" s="185" t="s">
        <v>1</v>
      </c>
      <c r="N212" s="145" t="s">
        <v>34</v>
      </c>
      <c r="O212" s="146">
        <f>I212+J212</f>
        <v>0</v>
      </c>
      <c r="P212" s="146">
        <f>ROUND(I212*H212,2)</f>
        <v>0</v>
      </c>
      <c r="Q212" s="146">
        <f>ROUND(J212*H212,2)</f>
        <v>0</v>
      </c>
      <c r="R212" s="147">
        <v>0</v>
      </c>
      <c r="S212" s="147">
        <f>R212*H212</f>
        <v>0</v>
      </c>
      <c r="T212" s="147">
        <v>0</v>
      </c>
      <c r="U212" s="147">
        <v>0</v>
      </c>
      <c r="V212" s="147">
        <v>0</v>
      </c>
      <c r="W212" s="148">
        <f>V212*H212</f>
        <v>0</v>
      </c>
      <c r="X212" s="29"/>
      <c r="Y212" s="29"/>
      <c r="Z212" s="29"/>
      <c r="AA212" s="29"/>
      <c r="AB212" s="29"/>
      <c r="AO212" s="149" t="s">
        <v>177</v>
      </c>
      <c r="AQ212" s="149" t="s">
        <v>187</v>
      </c>
      <c r="AR212" s="149" t="s">
        <v>81</v>
      </c>
      <c r="AV212" s="17" t="s">
        <v>120</v>
      </c>
      <c r="BB212" s="150">
        <f>IF(N212="základní",K212,0)</f>
        <v>0</v>
      </c>
      <c r="BC212" s="150">
        <f>IF(N212="snížená",K212,0)</f>
        <v>0</v>
      </c>
      <c r="BD212" s="150">
        <f>IF(N212="zákl. přenesená",K212,0)</f>
        <v>0</v>
      </c>
      <c r="BE212" s="150">
        <f>IF(N212="sníž. přenesená",K212,0)</f>
        <v>0</v>
      </c>
      <c r="BF212" s="150">
        <f>IF(N212="nulová",K212,0)</f>
        <v>0</v>
      </c>
      <c r="BG212" s="17" t="s">
        <v>79</v>
      </c>
      <c r="BH212" s="150">
        <f>ROUND(O212*H212,2)</f>
        <v>0</v>
      </c>
      <c r="BI212" s="17" t="s">
        <v>126</v>
      </c>
      <c r="BJ212" s="149" t="s">
        <v>260</v>
      </c>
    </row>
    <row r="213" spans="1:62" s="13" customFormat="1">
      <c r="B213" s="155"/>
      <c r="D213" s="156" t="s">
        <v>130</v>
      </c>
      <c r="F213" s="158" t="s">
        <v>261</v>
      </c>
      <c r="H213" s="159"/>
      <c r="L213" s="155"/>
      <c r="M213" s="160"/>
      <c r="N213" s="161"/>
      <c r="O213" s="161"/>
      <c r="P213" s="161"/>
      <c r="Q213" s="161"/>
      <c r="R213" s="161"/>
      <c r="S213" s="161"/>
      <c r="T213" s="161"/>
      <c r="U213" s="161"/>
      <c r="V213" s="161"/>
      <c r="W213" s="162"/>
      <c r="AQ213" s="157" t="s">
        <v>130</v>
      </c>
      <c r="AR213" s="157" t="s">
        <v>81</v>
      </c>
      <c r="AS213" s="13" t="s">
        <v>81</v>
      </c>
      <c r="AT213" s="13" t="s">
        <v>3</v>
      </c>
      <c r="AU213" s="13" t="s">
        <v>79</v>
      </c>
      <c r="AV213" s="157" t="s">
        <v>120</v>
      </c>
    </row>
    <row r="214" spans="1:62" s="2" customFormat="1" ht="33" customHeight="1">
      <c r="A214" s="29"/>
      <c r="B214" s="137"/>
      <c r="C214" s="138" t="s">
        <v>8</v>
      </c>
      <c r="D214" s="138" t="s">
        <v>122</v>
      </c>
      <c r="E214" s="139" t="s">
        <v>262</v>
      </c>
      <c r="F214" s="140" t="s">
        <v>263</v>
      </c>
      <c r="G214" s="141" t="s">
        <v>197</v>
      </c>
      <c r="H214" s="142">
        <v>22.6</v>
      </c>
      <c r="I214" s="143">
        <v>0</v>
      </c>
      <c r="J214" s="143">
        <v>0</v>
      </c>
      <c r="K214" s="143">
        <f>ROUND(O214*H214,2)</f>
        <v>0</v>
      </c>
      <c r="L214" s="30"/>
      <c r="M214" s="144" t="s">
        <v>1</v>
      </c>
      <c r="N214" s="145" t="s">
        <v>34</v>
      </c>
      <c r="O214" s="146">
        <f>I214+J214</f>
        <v>0</v>
      </c>
      <c r="P214" s="146">
        <f>ROUND(I214*H214,2)</f>
        <v>0</v>
      </c>
      <c r="Q214" s="146">
        <f>ROUND(J214*H214,2)</f>
        <v>0</v>
      </c>
      <c r="R214" s="147">
        <v>0</v>
      </c>
      <c r="S214" s="147">
        <f>R214*H214</f>
        <v>0</v>
      </c>
      <c r="T214" s="147">
        <v>0</v>
      </c>
      <c r="U214" s="147">
        <v>0</v>
      </c>
      <c r="V214" s="147">
        <v>0</v>
      </c>
      <c r="W214" s="148">
        <f>V214*H214</f>
        <v>0</v>
      </c>
      <c r="X214" s="29"/>
      <c r="Y214" s="29"/>
      <c r="Z214" s="29"/>
      <c r="AA214" s="29"/>
      <c r="AB214" s="29"/>
      <c r="AO214" s="149" t="s">
        <v>126</v>
      </c>
      <c r="AQ214" s="149" t="s">
        <v>122</v>
      </c>
      <c r="AR214" s="149" t="s">
        <v>81</v>
      </c>
      <c r="AV214" s="17" t="s">
        <v>120</v>
      </c>
      <c r="BB214" s="150">
        <f>IF(N214="základní",K214,0)</f>
        <v>0</v>
      </c>
      <c r="BC214" s="150">
        <f>IF(N214="snížená",K214,0)</f>
        <v>0</v>
      </c>
      <c r="BD214" s="150">
        <f>IF(N214="zákl. přenesená",K214,0)</f>
        <v>0</v>
      </c>
      <c r="BE214" s="150">
        <f>IF(N214="sníž. přenesená",K214,0)</f>
        <v>0</v>
      </c>
      <c r="BF214" s="150">
        <f>IF(N214="nulová",K214,0)</f>
        <v>0</v>
      </c>
      <c r="BG214" s="17" t="s">
        <v>79</v>
      </c>
      <c r="BH214" s="150">
        <f>ROUND(O214*H214,2)</f>
        <v>0</v>
      </c>
      <c r="BI214" s="17" t="s">
        <v>126</v>
      </c>
      <c r="BJ214" s="149" t="s">
        <v>264</v>
      </c>
    </row>
    <row r="215" spans="1:62" s="2" customFormat="1">
      <c r="A215" s="29"/>
      <c r="B215" s="30"/>
      <c r="C215" s="29"/>
      <c r="D215" s="151" t="s">
        <v>128</v>
      </c>
      <c r="E215" s="29"/>
      <c r="F215" s="152" t="s">
        <v>265</v>
      </c>
      <c r="G215" s="29"/>
      <c r="H215" s="29"/>
      <c r="I215" s="29"/>
      <c r="J215" s="29"/>
      <c r="K215" s="29"/>
      <c r="L215" s="30"/>
      <c r="M215" s="153"/>
      <c r="N215" s="154"/>
      <c r="O215" s="55"/>
      <c r="P215" s="55"/>
      <c r="Q215" s="55"/>
      <c r="R215" s="55"/>
      <c r="S215" s="55"/>
      <c r="T215" s="55"/>
      <c r="U215" s="55"/>
      <c r="V215" s="55"/>
      <c r="W215" s="56"/>
      <c r="X215" s="29"/>
      <c r="Y215" s="29"/>
      <c r="Z215" s="29"/>
      <c r="AA215" s="29"/>
      <c r="AB215" s="29"/>
      <c r="AQ215" s="17" t="s">
        <v>128</v>
      </c>
      <c r="AR215" s="17" t="s">
        <v>81</v>
      </c>
    </row>
    <row r="216" spans="1:62" s="13" customFormat="1">
      <c r="B216" s="155"/>
      <c r="D216" s="156" t="s">
        <v>130</v>
      </c>
      <c r="E216" s="157" t="s">
        <v>1</v>
      </c>
      <c r="F216" s="158" t="s">
        <v>266</v>
      </c>
      <c r="H216" s="159"/>
      <c r="L216" s="155"/>
      <c r="M216" s="160"/>
      <c r="N216" s="161"/>
      <c r="O216" s="161"/>
      <c r="P216" s="161"/>
      <c r="Q216" s="161"/>
      <c r="R216" s="161"/>
      <c r="S216" s="161"/>
      <c r="T216" s="161"/>
      <c r="U216" s="161"/>
      <c r="V216" s="161"/>
      <c r="W216" s="162"/>
      <c r="AQ216" s="157" t="s">
        <v>130</v>
      </c>
      <c r="AR216" s="157" t="s">
        <v>81</v>
      </c>
      <c r="AS216" s="13" t="s">
        <v>81</v>
      </c>
      <c r="AT216" s="13" t="s">
        <v>4</v>
      </c>
      <c r="AU216" s="13" t="s">
        <v>79</v>
      </c>
      <c r="AV216" s="157" t="s">
        <v>120</v>
      </c>
    </row>
    <row r="217" spans="1:62" s="2" customFormat="1" ht="24.15" customHeight="1">
      <c r="A217" s="29"/>
      <c r="B217" s="137"/>
      <c r="C217" s="177" t="s">
        <v>18</v>
      </c>
      <c r="D217" s="177" t="s">
        <v>187</v>
      </c>
      <c r="E217" s="178" t="s">
        <v>267</v>
      </c>
      <c r="F217" s="179" t="s">
        <v>268</v>
      </c>
      <c r="G217" s="180" t="s">
        <v>197</v>
      </c>
      <c r="H217" s="181">
        <v>22.939</v>
      </c>
      <c r="I217" s="182">
        <v>0</v>
      </c>
      <c r="J217" s="183">
        <v>0</v>
      </c>
      <c r="K217" s="182">
        <f>ROUND(O217*H217,2)</f>
        <v>0</v>
      </c>
      <c r="L217" s="184"/>
      <c r="M217" s="185" t="s">
        <v>1</v>
      </c>
      <c r="N217" s="145" t="s">
        <v>34</v>
      </c>
      <c r="O217" s="146">
        <f>I217+J217</f>
        <v>0</v>
      </c>
      <c r="P217" s="146">
        <f>ROUND(I217*H217,2)</f>
        <v>0</v>
      </c>
      <c r="Q217" s="146">
        <f>ROUND(J217*H217,2)</f>
        <v>0</v>
      </c>
      <c r="R217" s="147">
        <v>0</v>
      </c>
      <c r="S217" s="147">
        <f>R217*H217</f>
        <v>0</v>
      </c>
      <c r="T217" s="147">
        <v>0</v>
      </c>
      <c r="U217" s="147">
        <v>0</v>
      </c>
      <c r="V217" s="147">
        <v>0</v>
      </c>
      <c r="W217" s="148">
        <f>V217*H217</f>
        <v>0</v>
      </c>
      <c r="X217" s="29"/>
      <c r="Y217" s="29"/>
      <c r="Z217" s="29"/>
      <c r="AA217" s="29"/>
      <c r="AB217" s="29"/>
      <c r="AO217" s="149" t="s">
        <v>177</v>
      </c>
      <c r="AQ217" s="149" t="s">
        <v>187</v>
      </c>
      <c r="AR217" s="149" t="s">
        <v>81</v>
      </c>
      <c r="AV217" s="17" t="s">
        <v>120</v>
      </c>
      <c r="BB217" s="150">
        <f>IF(N217="základní",K217,0)</f>
        <v>0</v>
      </c>
      <c r="BC217" s="150">
        <f>IF(N217="snížená",K217,0)</f>
        <v>0</v>
      </c>
      <c r="BD217" s="150">
        <f>IF(N217="zákl. přenesená",K217,0)</f>
        <v>0</v>
      </c>
      <c r="BE217" s="150">
        <f>IF(N217="sníž. přenesená",K217,0)</f>
        <v>0</v>
      </c>
      <c r="BF217" s="150">
        <f>IF(N217="nulová",K217,0)</f>
        <v>0</v>
      </c>
      <c r="BG217" s="17" t="s">
        <v>79</v>
      </c>
      <c r="BH217" s="150">
        <f>ROUND(O217*H217,2)</f>
        <v>0</v>
      </c>
      <c r="BI217" s="17" t="s">
        <v>126</v>
      </c>
      <c r="BJ217" s="149" t="s">
        <v>269</v>
      </c>
    </row>
    <row r="218" spans="1:62" s="13" customFormat="1">
      <c r="B218" s="155"/>
      <c r="D218" s="156" t="s">
        <v>130</v>
      </c>
      <c r="F218" s="158" t="s">
        <v>270</v>
      </c>
      <c r="H218" s="159"/>
      <c r="L218" s="155"/>
      <c r="M218" s="160"/>
      <c r="N218" s="161"/>
      <c r="O218" s="161"/>
      <c r="P218" s="161"/>
      <c r="Q218" s="161"/>
      <c r="R218" s="161"/>
      <c r="S218" s="161"/>
      <c r="T218" s="161"/>
      <c r="U218" s="161"/>
      <c r="V218" s="161"/>
      <c r="W218" s="162"/>
      <c r="AQ218" s="157" t="s">
        <v>130</v>
      </c>
      <c r="AR218" s="157" t="s">
        <v>81</v>
      </c>
      <c r="AS218" s="13" t="s">
        <v>81</v>
      </c>
      <c r="AT218" s="13" t="s">
        <v>3</v>
      </c>
      <c r="AU218" s="13" t="s">
        <v>79</v>
      </c>
      <c r="AV218" s="157" t="s">
        <v>120</v>
      </c>
    </row>
    <row r="219" spans="1:62" s="2" customFormat="1" ht="33" customHeight="1">
      <c r="A219" s="29"/>
      <c r="B219" s="137"/>
      <c r="C219" s="138" t="s">
        <v>271</v>
      </c>
      <c r="D219" s="138" t="s">
        <v>122</v>
      </c>
      <c r="E219" s="139" t="s">
        <v>272</v>
      </c>
      <c r="F219" s="140" t="s">
        <v>273</v>
      </c>
      <c r="G219" s="141" t="s">
        <v>197</v>
      </c>
      <c r="H219" s="142">
        <v>95.4</v>
      </c>
      <c r="I219" s="143">
        <v>0</v>
      </c>
      <c r="J219" s="143">
        <v>0</v>
      </c>
      <c r="K219" s="143">
        <f>ROUND(O219*H219,2)</f>
        <v>0</v>
      </c>
      <c r="L219" s="30"/>
      <c r="M219" s="144" t="s">
        <v>1</v>
      </c>
      <c r="N219" s="145" t="s">
        <v>34</v>
      </c>
      <c r="O219" s="146">
        <f>I219+J219</f>
        <v>0</v>
      </c>
      <c r="P219" s="146">
        <f>ROUND(I219*H219,2)</f>
        <v>0</v>
      </c>
      <c r="Q219" s="146">
        <f>ROUND(J219*H219,2)</f>
        <v>0</v>
      </c>
      <c r="R219" s="147">
        <v>0</v>
      </c>
      <c r="S219" s="147">
        <f>R219*H219</f>
        <v>0</v>
      </c>
      <c r="T219" s="147">
        <v>0</v>
      </c>
      <c r="U219" s="147">
        <v>0</v>
      </c>
      <c r="V219" s="147">
        <v>0</v>
      </c>
      <c r="W219" s="148">
        <f>V219*H219</f>
        <v>0</v>
      </c>
      <c r="X219" s="29"/>
      <c r="Y219" s="29"/>
      <c r="Z219" s="29"/>
      <c r="AA219" s="29"/>
      <c r="AB219" s="29"/>
      <c r="AO219" s="149" t="s">
        <v>126</v>
      </c>
      <c r="AQ219" s="149" t="s">
        <v>122</v>
      </c>
      <c r="AR219" s="149" t="s">
        <v>81</v>
      </c>
      <c r="AV219" s="17" t="s">
        <v>120</v>
      </c>
      <c r="BB219" s="150">
        <f>IF(N219="základní",K219,0)</f>
        <v>0</v>
      </c>
      <c r="BC219" s="150">
        <f>IF(N219="snížená",K219,0)</f>
        <v>0</v>
      </c>
      <c r="BD219" s="150">
        <f>IF(N219="zákl. přenesená",K219,0)</f>
        <v>0</v>
      </c>
      <c r="BE219" s="150">
        <f>IF(N219="sníž. přenesená",K219,0)</f>
        <v>0</v>
      </c>
      <c r="BF219" s="150">
        <f>IF(N219="nulová",K219,0)</f>
        <v>0</v>
      </c>
      <c r="BG219" s="17" t="s">
        <v>79</v>
      </c>
      <c r="BH219" s="150">
        <f>ROUND(O219*H219,2)</f>
        <v>0</v>
      </c>
      <c r="BI219" s="17" t="s">
        <v>126</v>
      </c>
      <c r="BJ219" s="149" t="s">
        <v>274</v>
      </c>
    </row>
    <row r="220" spans="1:62" s="2" customFormat="1">
      <c r="A220" s="29"/>
      <c r="B220" s="30"/>
      <c r="C220" s="29"/>
      <c r="D220" s="151" t="s">
        <v>128</v>
      </c>
      <c r="E220" s="29"/>
      <c r="F220" s="152" t="s">
        <v>275</v>
      </c>
      <c r="G220" s="29"/>
      <c r="H220" s="29"/>
      <c r="I220" s="29"/>
      <c r="J220" s="29"/>
      <c r="K220" s="29"/>
      <c r="L220" s="30"/>
      <c r="M220" s="153"/>
      <c r="N220" s="154"/>
      <c r="O220" s="55"/>
      <c r="P220" s="55"/>
      <c r="Q220" s="55"/>
      <c r="R220" s="55"/>
      <c r="S220" s="55"/>
      <c r="T220" s="55"/>
      <c r="U220" s="55"/>
      <c r="V220" s="55"/>
      <c r="W220" s="56"/>
      <c r="X220" s="29"/>
      <c r="Y220" s="29"/>
      <c r="Z220" s="29"/>
      <c r="AA220" s="29"/>
      <c r="AB220" s="29"/>
      <c r="AQ220" s="17" t="s">
        <v>128</v>
      </c>
      <c r="AR220" s="17" t="s">
        <v>81</v>
      </c>
    </row>
    <row r="221" spans="1:62" s="2" customFormat="1" ht="19.2">
      <c r="A221" s="29"/>
      <c r="B221" s="30"/>
      <c r="C221" s="29"/>
      <c r="D221" s="156" t="s">
        <v>173</v>
      </c>
      <c r="E221" s="29"/>
      <c r="F221" s="176" t="s">
        <v>276</v>
      </c>
      <c r="G221" s="29"/>
      <c r="H221" s="29"/>
      <c r="I221" s="29"/>
      <c r="J221" s="29"/>
      <c r="K221" s="29"/>
      <c r="L221" s="30"/>
      <c r="M221" s="153"/>
      <c r="N221" s="154"/>
      <c r="O221" s="55"/>
      <c r="P221" s="55"/>
      <c r="Q221" s="55"/>
      <c r="R221" s="55"/>
      <c r="S221" s="55"/>
      <c r="T221" s="55"/>
      <c r="U221" s="55"/>
      <c r="V221" s="55"/>
      <c r="W221" s="56"/>
      <c r="X221" s="29"/>
      <c r="Y221" s="29"/>
      <c r="Z221" s="29"/>
      <c r="AA221" s="29"/>
      <c r="AB221" s="29"/>
      <c r="AQ221" s="17" t="s">
        <v>173</v>
      </c>
      <c r="AR221" s="17" t="s">
        <v>81</v>
      </c>
    </row>
    <row r="222" spans="1:62" s="13" customFormat="1">
      <c r="B222" s="155"/>
      <c r="D222" s="156" t="s">
        <v>130</v>
      </c>
      <c r="E222" s="157" t="s">
        <v>1</v>
      </c>
      <c r="F222" s="158" t="s">
        <v>277</v>
      </c>
      <c r="H222" s="159"/>
      <c r="L222" s="155"/>
      <c r="M222" s="160"/>
      <c r="N222" s="161"/>
      <c r="O222" s="161"/>
      <c r="P222" s="161"/>
      <c r="Q222" s="161"/>
      <c r="R222" s="161"/>
      <c r="S222" s="161"/>
      <c r="T222" s="161"/>
      <c r="U222" s="161"/>
      <c r="V222" s="161"/>
      <c r="W222" s="162"/>
      <c r="AQ222" s="157" t="s">
        <v>130</v>
      </c>
      <c r="AR222" s="157" t="s">
        <v>81</v>
      </c>
      <c r="AS222" s="13" t="s">
        <v>81</v>
      </c>
      <c r="AT222" s="13" t="s">
        <v>4</v>
      </c>
      <c r="AU222" s="13" t="s">
        <v>79</v>
      </c>
      <c r="AV222" s="157" t="s">
        <v>120</v>
      </c>
    </row>
    <row r="223" spans="1:62" s="2" customFormat="1" ht="24.15" customHeight="1">
      <c r="A223" s="29"/>
      <c r="B223" s="137"/>
      <c r="C223" s="177" t="s">
        <v>278</v>
      </c>
      <c r="D223" s="177" t="s">
        <v>187</v>
      </c>
      <c r="E223" s="178" t="s">
        <v>279</v>
      </c>
      <c r="F223" s="179" t="s">
        <v>280</v>
      </c>
      <c r="G223" s="180" t="s">
        <v>197</v>
      </c>
      <c r="H223" s="181">
        <v>96.831000000000003</v>
      </c>
      <c r="I223" s="182">
        <v>0</v>
      </c>
      <c r="J223" s="183">
        <v>0</v>
      </c>
      <c r="K223" s="182">
        <f>ROUND(O223*H223,2)</f>
        <v>0</v>
      </c>
      <c r="L223" s="184"/>
      <c r="M223" s="185" t="s">
        <v>1</v>
      </c>
      <c r="N223" s="145" t="s">
        <v>34</v>
      </c>
      <c r="O223" s="146">
        <f>I223+J223</f>
        <v>0</v>
      </c>
      <c r="P223" s="146">
        <f>ROUND(I223*H223,2)</f>
        <v>0</v>
      </c>
      <c r="Q223" s="146">
        <f>ROUND(J223*H223,2)</f>
        <v>0</v>
      </c>
      <c r="R223" s="147">
        <v>0</v>
      </c>
      <c r="S223" s="147">
        <f>R223*H223</f>
        <v>0</v>
      </c>
      <c r="T223" s="147">
        <v>0</v>
      </c>
      <c r="U223" s="147">
        <v>0</v>
      </c>
      <c r="V223" s="147">
        <v>0</v>
      </c>
      <c r="W223" s="148">
        <f>V223*H223</f>
        <v>0</v>
      </c>
      <c r="X223" s="29"/>
      <c r="Y223" s="29"/>
      <c r="Z223" s="29"/>
      <c r="AA223" s="29"/>
      <c r="AB223" s="29"/>
      <c r="AO223" s="149" t="s">
        <v>177</v>
      </c>
      <c r="AQ223" s="149" t="s">
        <v>187</v>
      </c>
      <c r="AR223" s="149" t="s">
        <v>81</v>
      </c>
      <c r="AV223" s="17" t="s">
        <v>120</v>
      </c>
      <c r="BB223" s="150">
        <f>IF(N223="základní",K223,0)</f>
        <v>0</v>
      </c>
      <c r="BC223" s="150">
        <f>IF(N223="snížená",K223,0)</f>
        <v>0</v>
      </c>
      <c r="BD223" s="150">
        <f>IF(N223="zákl. přenesená",K223,0)</f>
        <v>0</v>
      </c>
      <c r="BE223" s="150">
        <f>IF(N223="sníž. přenesená",K223,0)</f>
        <v>0</v>
      </c>
      <c r="BF223" s="150">
        <f>IF(N223="nulová",K223,0)</f>
        <v>0</v>
      </c>
      <c r="BG223" s="17" t="s">
        <v>79</v>
      </c>
      <c r="BH223" s="150">
        <f>ROUND(O223*H223,2)</f>
        <v>0</v>
      </c>
      <c r="BI223" s="17" t="s">
        <v>126</v>
      </c>
      <c r="BJ223" s="149" t="s">
        <v>281</v>
      </c>
    </row>
    <row r="224" spans="1:62" s="13" customFormat="1">
      <c r="B224" s="155"/>
      <c r="D224" s="156" t="s">
        <v>130</v>
      </c>
      <c r="F224" s="158" t="s">
        <v>282</v>
      </c>
      <c r="H224" s="159"/>
      <c r="L224" s="155"/>
      <c r="M224" s="160"/>
      <c r="N224" s="161"/>
      <c r="O224" s="161"/>
      <c r="P224" s="161"/>
      <c r="Q224" s="161"/>
      <c r="R224" s="161"/>
      <c r="S224" s="161"/>
      <c r="T224" s="161"/>
      <c r="U224" s="161"/>
      <c r="V224" s="161"/>
      <c r="W224" s="162"/>
      <c r="AQ224" s="157" t="s">
        <v>130</v>
      </c>
      <c r="AR224" s="157" t="s">
        <v>81</v>
      </c>
      <c r="AS224" s="13" t="s">
        <v>81</v>
      </c>
      <c r="AT224" s="13" t="s">
        <v>3</v>
      </c>
      <c r="AU224" s="13" t="s">
        <v>79</v>
      </c>
      <c r="AV224" s="157" t="s">
        <v>120</v>
      </c>
    </row>
    <row r="225" spans="1:62" s="2" customFormat="1" ht="37.950000000000003" customHeight="1">
      <c r="A225" s="29"/>
      <c r="B225" s="137"/>
      <c r="C225" s="138" t="s">
        <v>283</v>
      </c>
      <c r="D225" s="138" t="s">
        <v>122</v>
      </c>
      <c r="E225" s="139" t="s">
        <v>284</v>
      </c>
      <c r="F225" s="140" t="s">
        <v>285</v>
      </c>
      <c r="G225" s="141" t="s">
        <v>217</v>
      </c>
      <c r="H225" s="142">
        <v>6</v>
      </c>
      <c r="I225" s="143">
        <v>0</v>
      </c>
      <c r="J225" s="143">
        <v>0</v>
      </c>
      <c r="K225" s="143">
        <f>ROUND(O225*H225,2)</f>
        <v>0</v>
      </c>
      <c r="L225" s="30"/>
      <c r="M225" s="144" t="s">
        <v>1</v>
      </c>
      <c r="N225" s="145" t="s">
        <v>34</v>
      </c>
      <c r="O225" s="146">
        <f>I225+J225</f>
        <v>0</v>
      </c>
      <c r="P225" s="146">
        <f>ROUND(I225*H225,2)</f>
        <v>0</v>
      </c>
      <c r="Q225" s="146">
        <f>ROUND(J225*H225,2)</f>
        <v>0</v>
      </c>
      <c r="R225" s="147">
        <v>0</v>
      </c>
      <c r="S225" s="147">
        <f>R225*H225</f>
        <v>0</v>
      </c>
      <c r="T225" s="147">
        <v>0</v>
      </c>
      <c r="U225" s="147">
        <f>T225*H225</f>
        <v>0</v>
      </c>
      <c r="V225" s="147">
        <v>0</v>
      </c>
      <c r="W225" s="148">
        <f>V225*H225</f>
        <v>0</v>
      </c>
      <c r="X225" s="29"/>
      <c r="Y225" s="29"/>
      <c r="Z225" s="29"/>
      <c r="AA225" s="29"/>
      <c r="AB225" s="29"/>
      <c r="AO225" s="149" t="s">
        <v>126</v>
      </c>
      <c r="AQ225" s="149" t="s">
        <v>122</v>
      </c>
      <c r="AR225" s="149" t="s">
        <v>81</v>
      </c>
      <c r="AV225" s="17" t="s">
        <v>120</v>
      </c>
      <c r="BB225" s="150">
        <f>IF(N225="základní",K225,0)</f>
        <v>0</v>
      </c>
      <c r="BC225" s="150">
        <f>IF(N225="snížená",K225,0)</f>
        <v>0</v>
      </c>
      <c r="BD225" s="150">
        <f>IF(N225="zákl. přenesená",K225,0)</f>
        <v>0</v>
      </c>
      <c r="BE225" s="150">
        <f>IF(N225="sníž. přenesená",K225,0)</f>
        <v>0</v>
      </c>
      <c r="BF225" s="150">
        <f>IF(N225="nulová",K225,0)</f>
        <v>0</v>
      </c>
      <c r="BG225" s="17" t="s">
        <v>79</v>
      </c>
      <c r="BH225" s="150">
        <f>ROUND(O225*H225,2)</f>
        <v>0</v>
      </c>
      <c r="BI225" s="17" t="s">
        <v>126</v>
      </c>
      <c r="BJ225" s="149" t="s">
        <v>286</v>
      </c>
    </row>
    <row r="226" spans="1:62" s="2" customFormat="1">
      <c r="A226" s="29"/>
      <c r="B226" s="30"/>
      <c r="C226" s="29"/>
      <c r="D226" s="151" t="s">
        <v>128</v>
      </c>
      <c r="E226" s="29"/>
      <c r="F226" s="152" t="s">
        <v>287</v>
      </c>
      <c r="G226" s="29"/>
      <c r="H226" s="29"/>
      <c r="I226" s="29"/>
      <c r="J226" s="29"/>
      <c r="K226" s="29"/>
      <c r="L226" s="30"/>
      <c r="M226" s="153"/>
      <c r="N226" s="154"/>
      <c r="O226" s="55"/>
      <c r="P226" s="55"/>
      <c r="Q226" s="55"/>
      <c r="R226" s="55"/>
      <c r="S226" s="55"/>
      <c r="T226" s="55"/>
      <c r="U226" s="55"/>
      <c r="V226" s="55"/>
      <c r="W226" s="56"/>
      <c r="X226" s="29"/>
      <c r="Y226" s="29"/>
      <c r="Z226" s="29"/>
      <c r="AA226" s="29"/>
      <c r="AB226" s="29"/>
      <c r="AQ226" s="17" t="s">
        <v>128</v>
      </c>
      <c r="AR226" s="17" t="s">
        <v>81</v>
      </c>
    </row>
    <row r="227" spans="1:62" s="13" customFormat="1">
      <c r="B227" s="155"/>
      <c r="D227" s="156" t="s">
        <v>130</v>
      </c>
      <c r="E227" s="157" t="s">
        <v>1</v>
      </c>
      <c r="F227" s="158" t="s">
        <v>157</v>
      </c>
      <c r="H227" s="159"/>
      <c r="L227" s="155"/>
      <c r="M227" s="160"/>
      <c r="N227" s="161"/>
      <c r="O227" s="161"/>
      <c r="P227" s="161"/>
      <c r="Q227" s="161"/>
      <c r="R227" s="161"/>
      <c r="S227" s="161"/>
      <c r="T227" s="161"/>
      <c r="U227" s="161"/>
      <c r="V227" s="161"/>
      <c r="W227" s="162"/>
      <c r="AQ227" s="157" t="s">
        <v>130</v>
      </c>
      <c r="AR227" s="157" t="s">
        <v>81</v>
      </c>
      <c r="AS227" s="13" t="s">
        <v>81</v>
      </c>
      <c r="AT227" s="13" t="s">
        <v>4</v>
      </c>
      <c r="AU227" s="13" t="s">
        <v>79</v>
      </c>
      <c r="AV227" s="157" t="s">
        <v>120</v>
      </c>
    </row>
    <row r="228" spans="1:62" s="2" customFormat="1" ht="24.15" customHeight="1">
      <c r="A228" s="29"/>
      <c r="B228" s="137"/>
      <c r="C228" s="177" t="s">
        <v>288</v>
      </c>
      <c r="D228" s="177" t="s">
        <v>187</v>
      </c>
      <c r="E228" s="178" t="s">
        <v>289</v>
      </c>
      <c r="F228" s="179" t="s">
        <v>290</v>
      </c>
      <c r="G228" s="180" t="s">
        <v>217</v>
      </c>
      <c r="H228" s="181">
        <v>6</v>
      </c>
      <c r="I228" s="182">
        <v>0</v>
      </c>
      <c r="J228" s="183">
        <v>0</v>
      </c>
      <c r="K228" s="182">
        <f>ROUND(O228*H228,2)</f>
        <v>0</v>
      </c>
      <c r="L228" s="184"/>
      <c r="M228" s="185" t="s">
        <v>1</v>
      </c>
      <c r="N228" s="145" t="s">
        <v>34</v>
      </c>
      <c r="O228" s="146">
        <f>I228+J228</f>
        <v>0</v>
      </c>
      <c r="P228" s="146">
        <f>ROUND(I228*H228,2)</f>
        <v>0</v>
      </c>
      <c r="Q228" s="146">
        <f>ROUND(J228*H228,2)</f>
        <v>0</v>
      </c>
      <c r="R228" s="147">
        <v>0</v>
      </c>
      <c r="S228" s="147">
        <f>R228*H228</f>
        <v>0</v>
      </c>
      <c r="T228" s="147">
        <v>0</v>
      </c>
      <c r="U228" s="147">
        <f>T228*H228</f>
        <v>0</v>
      </c>
      <c r="V228" s="147">
        <v>0</v>
      </c>
      <c r="W228" s="148">
        <f>V228*H228</f>
        <v>0</v>
      </c>
      <c r="X228" s="29"/>
      <c r="Y228" s="29"/>
      <c r="Z228" s="29"/>
      <c r="AA228" s="29"/>
      <c r="AB228" s="29"/>
      <c r="AO228" s="149" t="s">
        <v>177</v>
      </c>
      <c r="AQ228" s="149" t="s">
        <v>187</v>
      </c>
      <c r="AR228" s="149" t="s">
        <v>81</v>
      </c>
      <c r="AV228" s="17" t="s">
        <v>120</v>
      </c>
      <c r="BB228" s="150">
        <f>IF(N228="základní",K228,0)</f>
        <v>0</v>
      </c>
      <c r="BC228" s="150">
        <f>IF(N228="snížená",K228,0)</f>
        <v>0</v>
      </c>
      <c r="BD228" s="150">
        <f>IF(N228="zákl. přenesená",K228,0)</f>
        <v>0</v>
      </c>
      <c r="BE228" s="150">
        <f>IF(N228="sníž. přenesená",K228,0)</f>
        <v>0</v>
      </c>
      <c r="BF228" s="150">
        <f>IF(N228="nulová",K228,0)</f>
        <v>0</v>
      </c>
      <c r="BG228" s="17" t="s">
        <v>79</v>
      </c>
      <c r="BH228" s="150">
        <f>ROUND(O228*H228,2)</f>
        <v>0</v>
      </c>
      <c r="BI228" s="17" t="s">
        <v>126</v>
      </c>
      <c r="BJ228" s="149" t="s">
        <v>291</v>
      </c>
    </row>
    <row r="229" spans="1:62" s="2" customFormat="1" ht="37.950000000000003" customHeight="1">
      <c r="A229" s="29"/>
      <c r="B229" s="137"/>
      <c r="C229" s="138" t="s">
        <v>292</v>
      </c>
      <c r="D229" s="138" t="s">
        <v>122</v>
      </c>
      <c r="E229" s="139" t="s">
        <v>293</v>
      </c>
      <c r="F229" s="140" t="s">
        <v>294</v>
      </c>
      <c r="G229" s="141" t="s">
        <v>217</v>
      </c>
      <c r="H229" s="142">
        <v>3</v>
      </c>
      <c r="I229" s="143">
        <v>0</v>
      </c>
      <c r="J229" s="143">
        <v>0</v>
      </c>
      <c r="K229" s="143">
        <f>ROUND(O229*H229,2)</f>
        <v>0</v>
      </c>
      <c r="L229" s="30"/>
      <c r="M229" s="144" t="s">
        <v>1</v>
      </c>
      <c r="N229" s="145" t="s">
        <v>34</v>
      </c>
      <c r="O229" s="146">
        <f>I229+J229</f>
        <v>0</v>
      </c>
      <c r="P229" s="146">
        <f>ROUND(I229*H229,2)</f>
        <v>0</v>
      </c>
      <c r="Q229" s="146">
        <f>ROUND(J229*H229,2)</f>
        <v>0</v>
      </c>
      <c r="R229" s="147">
        <v>0</v>
      </c>
      <c r="S229" s="147">
        <f>R229*H229</f>
        <v>0</v>
      </c>
      <c r="T229" s="147">
        <v>0</v>
      </c>
      <c r="U229" s="147">
        <f>T229*H229</f>
        <v>0</v>
      </c>
      <c r="V229" s="147">
        <v>0</v>
      </c>
      <c r="W229" s="148">
        <f>V229*H229</f>
        <v>0</v>
      </c>
      <c r="X229" s="29"/>
      <c r="Y229" s="29"/>
      <c r="Z229" s="29"/>
      <c r="AA229" s="29"/>
      <c r="AB229" s="29"/>
      <c r="AO229" s="149" t="s">
        <v>126</v>
      </c>
      <c r="AQ229" s="149" t="s">
        <v>122</v>
      </c>
      <c r="AR229" s="149" t="s">
        <v>81</v>
      </c>
      <c r="AV229" s="17" t="s">
        <v>120</v>
      </c>
      <c r="BB229" s="150">
        <f>IF(N229="základní",K229,0)</f>
        <v>0</v>
      </c>
      <c r="BC229" s="150">
        <f>IF(N229="snížená",K229,0)</f>
        <v>0</v>
      </c>
      <c r="BD229" s="150">
        <f>IF(N229="zákl. přenesená",K229,0)</f>
        <v>0</v>
      </c>
      <c r="BE229" s="150">
        <f>IF(N229="sníž. přenesená",K229,0)</f>
        <v>0</v>
      </c>
      <c r="BF229" s="150">
        <f>IF(N229="nulová",K229,0)</f>
        <v>0</v>
      </c>
      <c r="BG229" s="17" t="s">
        <v>79</v>
      </c>
      <c r="BH229" s="150">
        <f>ROUND(O229*H229,2)</f>
        <v>0</v>
      </c>
      <c r="BI229" s="17" t="s">
        <v>126</v>
      </c>
      <c r="BJ229" s="149" t="s">
        <v>295</v>
      </c>
    </row>
    <row r="230" spans="1:62" s="2" customFormat="1">
      <c r="A230" s="29"/>
      <c r="B230" s="30"/>
      <c r="C230" s="29"/>
      <c r="D230" s="151" t="s">
        <v>128</v>
      </c>
      <c r="E230" s="29"/>
      <c r="F230" s="152" t="s">
        <v>296</v>
      </c>
      <c r="G230" s="29"/>
      <c r="H230" s="29"/>
      <c r="I230" s="29"/>
      <c r="J230" s="29"/>
      <c r="K230" s="29"/>
      <c r="L230" s="30"/>
      <c r="M230" s="153"/>
      <c r="N230" s="154"/>
      <c r="O230" s="55"/>
      <c r="P230" s="55"/>
      <c r="Q230" s="55"/>
      <c r="R230" s="55"/>
      <c r="S230" s="55"/>
      <c r="T230" s="55"/>
      <c r="U230" s="55"/>
      <c r="V230" s="55"/>
      <c r="W230" s="56"/>
      <c r="X230" s="29"/>
      <c r="Y230" s="29"/>
      <c r="Z230" s="29"/>
      <c r="AA230" s="29"/>
      <c r="AB230" s="29"/>
      <c r="AQ230" s="17" t="s">
        <v>128</v>
      </c>
      <c r="AR230" s="17" t="s">
        <v>81</v>
      </c>
    </row>
    <row r="231" spans="1:62" s="13" customFormat="1">
      <c r="B231" s="155"/>
      <c r="D231" s="156" t="s">
        <v>130</v>
      </c>
      <c r="E231" s="157" t="s">
        <v>1</v>
      </c>
      <c r="F231" s="158" t="s">
        <v>139</v>
      </c>
      <c r="H231" s="159"/>
      <c r="L231" s="155"/>
      <c r="M231" s="160"/>
      <c r="N231" s="161"/>
      <c r="O231" s="161"/>
      <c r="P231" s="161"/>
      <c r="Q231" s="161"/>
      <c r="R231" s="161"/>
      <c r="S231" s="161"/>
      <c r="T231" s="161"/>
      <c r="U231" s="161"/>
      <c r="V231" s="161"/>
      <c r="W231" s="162"/>
      <c r="AQ231" s="157" t="s">
        <v>130</v>
      </c>
      <c r="AR231" s="157" t="s">
        <v>81</v>
      </c>
      <c r="AS231" s="13" t="s">
        <v>81</v>
      </c>
      <c r="AT231" s="13" t="s">
        <v>4</v>
      </c>
      <c r="AU231" s="13" t="s">
        <v>79</v>
      </c>
      <c r="AV231" s="157" t="s">
        <v>120</v>
      </c>
    </row>
    <row r="232" spans="1:62" s="2" customFormat="1" ht="22.8">
      <c r="A232" s="29"/>
      <c r="B232" s="137"/>
      <c r="C232" s="177" t="s">
        <v>297</v>
      </c>
      <c r="D232" s="177" t="s">
        <v>187</v>
      </c>
      <c r="E232" s="178" t="s">
        <v>298</v>
      </c>
      <c r="F232" s="179" t="s">
        <v>299</v>
      </c>
      <c r="G232" s="180" t="s">
        <v>217</v>
      </c>
      <c r="H232" s="181">
        <v>3</v>
      </c>
      <c r="I232" s="182">
        <v>0</v>
      </c>
      <c r="J232" s="183">
        <v>0</v>
      </c>
      <c r="K232" s="182">
        <f>ROUND(O232*H232,2)</f>
        <v>0</v>
      </c>
      <c r="L232" s="184"/>
      <c r="M232" s="185" t="s">
        <v>1</v>
      </c>
      <c r="N232" s="145" t="s">
        <v>34</v>
      </c>
      <c r="O232" s="146">
        <f>I232+J232</f>
        <v>0</v>
      </c>
      <c r="P232" s="146">
        <f>ROUND(I232*H232,2)</f>
        <v>0</v>
      </c>
      <c r="Q232" s="146">
        <f>ROUND(J232*H232,2)</f>
        <v>0</v>
      </c>
      <c r="R232" s="147">
        <v>0</v>
      </c>
      <c r="S232" s="147">
        <f>R232*H232</f>
        <v>0</v>
      </c>
      <c r="T232" s="147">
        <v>0</v>
      </c>
      <c r="U232" s="147">
        <f>T232*H232</f>
        <v>0</v>
      </c>
      <c r="V232" s="147">
        <v>0</v>
      </c>
      <c r="W232" s="148">
        <f>V232*H232</f>
        <v>0</v>
      </c>
      <c r="X232" s="29"/>
      <c r="Y232" s="29"/>
      <c r="Z232" s="29"/>
      <c r="AA232" s="29"/>
      <c r="AB232" s="29"/>
      <c r="AO232" s="149" t="s">
        <v>177</v>
      </c>
      <c r="AQ232" s="149" t="s">
        <v>187</v>
      </c>
      <c r="AR232" s="149" t="s">
        <v>81</v>
      </c>
      <c r="AV232" s="17" t="s">
        <v>120</v>
      </c>
      <c r="BB232" s="150">
        <f>IF(N232="základní",K232,0)</f>
        <v>0</v>
      </c>
      <c r="BC232" s="150">
        <f>IF(N232="snížená",K232,0)</f>
        <v>0</v>
      </c>
      <c r="BD232" s="150">
        <f>IF(N232="zákl. přenesená",K232,0)</f>
        <v>0</v>
      </c>
      <c r="BE232" s="150">
        <f>IF(N232="sníž. přenesená",K232,0)</f>
        <v>0</v>
      </c>
      <c r="BF232" s="150">
        <f>IF(N232="nulová",K232,0)</f>
        <v>0</v>
      </c>
      <c r="BG232" s="17" t="s">
        <v>79</v>
      </c>
      <c r="BH232" s="150">
        <f>ROUND(O232*H232,2)</f>
        <v>0</v>
      </c>
      <c r="BI232" s="17" t="s">
        <v>126</v>
      </c>
      <c r="BJ232" s="149" t="s">
        <v>300</v>
      </c>
    </row>
    <row r="233" spans="1:62" s="2" customFormat="1" ht="44.25" customHeight="1">
      <c r="A233" s="29"/>
      <c r="B233" s="137"/>
      <c r="C233" s="138" t="s">
        <v>301</v>
      </c>
      <c r="D233" s="138" t="s">
        <v>122</v>
      </c>
      <c r="E233" s="139" t="s">
        <v>302</v>
      </c>
      <c r="F233" s="140" t="s">
        <v>303</v>
      </c>
      <c r="G233" s="141" t="s">
        <v>217</v>
      </c>
      <c r="H233" s="142">
        <v>1</v>
      </c>
      <c r="I233" s="143">
        <v>0</v>
      </c>
      <c r="J233" s="143">
        <v>0</v>
      </c>
      <c r="K233" s="143">
        <f>ROUND(O233*H233,2)</f>
        <v>0</v>
      </c>
      <c r="L233" s="30"/>
      <c r="M233" s="144" t="s">
        <v>1</v>
      </c>
      <c r="N233" s="145" t="s">
        <v>34</v>
      </c>
      <c r="O233" s="146">
        <f>I233+J233</f>
        <v>0</v>
      </c>
      <c r="P233" s="146">
        <f>ROUND(I233*H233,2)</f>
        <v>0</v>
      </c>
      <c r="Q233" s="146">
        <f>ROUND(J233*H233,2)</f>
        <v>0</v>
      </c>
      <c r="R233" s="147">
        <v>0</v>
      </c>
      <c r="S233" s="147">
        <f>R233*H233</f>
        <v>0</v>
      </c>
      <c r="T233" s="147">
        <v>0</v>
      </c>
      <c r="U233" s="147">
        <f>T233*H233</f>
        <v>0</v>
      </c>
      <c r="V233" s="147">
        <v>0</v>
      </c>
      <c r="W233" s="148">
        <f>V233*H233</f>
        <v>0</v>
      </c>
      <c r="X233" s="29"/>
      <c r="Y233" s="29"/>
      <c r="Z233" s="29"/>
      <c r="AA233" s="29"/>
      <c r="AB233" s="29"/>
      <c r="AO233" s="149" t="s">
        <v>126</v>
      </c>
      <c r="AQ233" s="149" t="s">
        <v>122</v>
      </c>
      <c r="AR233" s="149" t="s">
        <v>81</v>
      </c>
      <c r="AV233" s="17" t="s">
        <v>120</v>
      </c>
      <c r="BB233" s="150">
        <f>IF(N233="základní",K233,0)</f>
        <v>0</v>
      </c>
      <c r="BC233" s="150">
        <f>IF(N233="snížená",K233,0)</f>
        <v>0</v>
      </c>
      <c r="BD233" s="150">
        <f>IF(N233="zákl. přenesená",K233,0)</f>
        <v>0</v>
      </c>
      <c r="BE233" s="150">
        <f>IF(N233="sníž. přenesená",K233,0)</f>
        <v>0</v>
      </c>
      <c r="BF233" s="150">
        <f>IF(N233="nulová",K233,0)</f>
        <v>0</v>
      </c>
      <c r="BG233" s="17" t="s">
        <v>79</v>
      </c>
      <c r="BH233" s="150">
        <f>ROUND(O233*H233,2)</f>
        <v>0</v>
      </c>
      <c r="BI233" s="17" t="s">
        <v>126</v>
      </c>
      <c r="BJ233" s="149" t="s">
        <v>304</v>
      </c>
    </row>
    <row r="234" spans="1:62" s="2" customFormat="1">
      <c r="A234" s="29"/>
      <c r="B234" s="30"/>
      <c r="C234" s="29"/>
      <c r="D234" s="151" t="s">
        <v>128</v>
      </c>
      <c r="E234" s="29"/>
      <c r="F234" s="152" t="s">
        <v>305</v>
      </c>
      <c r="G234" s="29"/>
      <c r="H234" s="29"/>
      <c r="I234" s="29"/>
      <c r="J234" s="29"/>
      <c r="K234" s="29"/>
      <c r="L234" s="30"/>
      <c r="M234" s="153"/>
      <c r="N234" s="154"/>
      <c r="O234" s="55"/>
      <c r="P234" s="55"/>
      <c r="Q234" s="55"/>
      <c r="R234" s="55"/>
      <c r="S234" s="55"/>
      <c r="T234" s="55"/>
      <c r="U234" s="55"/>
      <c r="V234" s="55"/>
      <c r="W234" s="56"/>
      <c r="X234" s="29"/>
      <c r="Y234" s="29"/>
      <c r="Z234" s="29"/>
      <c r="AA234" s="29"/>
      <c r="AB234" s="29"/>
      <c r="AQ234" s="17" t="s">
        <v>128</v>
      </c>
      <c r="AR234" s="17" t="s">
        <v>81</v>
      </c>
    </row>
    <row r="235" spans="1:62" s="13" customFormat="1">
      <c r="B235" s="155"/>
      <c r="D235" s="156" t="s">
        <v>130</v>
      </c>
      <c r="E235" s="157" t="s">
        <v>1</v>
      </c>
      <c r="F235" s="158" t="s">
        <v>79</v>
      </c>
      <c r="H235" s="159"/>
      <c r="L235" s="155"/>
      <c r="M235" s="160"/>
      <c r="N235" s="161"/>
      <c r="O235" s="161"/>
      <c r="P235" s="161"/>
      <c r="Q235" s="161"/>
      <c r="R235" s="161"/>
      <c r="S235" s="161"/>
      <c r="T235" s="161"/>
      <c r="U235" s="161"/>
      <c r="V235" s="161"/>
      <c r="W235" s="162"/>
      <c r="AQ235" s="157" t="s">
        <v>130</v>
      </c>
      <c r="AR235" s="157" t="s">
        <v>81</v>
      </c>
      <c r="AS235" s="13" t="s">
        <v>81</v>
      </c>
      <c r="AT235" s="13" t="s">
        <v>4</v>
      </c>
      <c r="AU235" s="13" t="s">
        <v>79</v>
      </c>
      <c r="AV235" s="157" t="s">
        <v>120</v>
      </c>
    </row>
    <row r="236" spans="1:62" s="2" customFormat="1" ht="11.4">
      <c r="A236" s="29"/>
      <c r="B236" s="137"/>
      <c r="C236" s="177" t="s">
        <v>306</v>
      </c>
      <c r="D236" s="177" t="s">
        <v>187</v>
      </c>
      <c r="E236" s="178" t="s">
        <v>307</v>
      </c>
      <c r="F236" s="179" t="s">
        <v>308</v>
      </c>
      <c r="G236" s="180" t="s">
        <v>217</v>
      </c>
      <c r="H236" s="181">
        <v>1</v>
      </c>
      <c r="I236" s="182">
        <v>0</v>
      </c>
      <c r="J236" s="183">
        <v>0</v>
      </c>
      <c r="K236" s="182">
        <f>ROUND(O236*H236,2)</f>
        <v>0</v>
      </c>
      <c r="L236" s="184"/>
      <c r="M236" s="185" t="s">
        <v>1</v>
      </c>
      <c r="N236" s="145" t="s">
        <v>34</v>
      </c>
      <c r="O236" s="146">
        <f>I236+J236</f>
        <v>0</v>
      </c>
      <c r="P236" s="146">
        <f>ROUND(I236*H236,2)</f>
        <v>0</v>
      </c>
      <c r="Q236" s="146">
        <f>ROUND(J236*H236,2)</f>
        <v>0</v>
      </c>
      <c r="R236" s="147">
        <v>0</v>
      </c>
      <c r="S236" s="147">
        <f>R236*H236</f>
        <v>0</v>
      </c>
      <c r="T236" s="147">
        <v>0</v>
      </c>
      <c r="U236" s="147">
        <f>T236*H236</f>
        <v>0</v>
      </c>
      <c r="V236" s="147">
        <v>0</v>
      </c>
      <c r="W236" s="148">
        <f>V236*H236</f>
        <v>0</v>
      </c>
      <c r="X236" s="29"/>
      <c r="Y236" s="29"/>
      <c r="Z236" s="29"/>
      <c r="AA236" s="29"/>
      <c r="AB236" s="29"/>
      <c r="AO236" s="149" t="s">
        <v>177</v>
      </c>
      <c r="AQ236" s="149" t="s">
        <v>187</v>
      </c>
      <c r="AR236" s="149" t="s">
        <v>81</v>
      </c>
      <c r="AV236" s="17" t="s">
        <v>120</v>
      </c>
      <c r="BB236" s="150">
        <f>IF(N236="základní",K236,0)</f>
        <v>0</v>
      </c>
      <c r="BC236" s="150">
        <f>IF(N236="snížená",K236,0)</f>
        <v>0</v>
      </c>
      <c r="BD236" s="150">
        <f>IF(N236="zákl. přenesená",K236,0)</f>
        <v>0</v>
      </c>
      <c r="BE236" s="150">
        <f>IF(N236="sníž. přenesená",K236,0)</f>
        <v>0</v>
      </c>
      <c r="BF236" s="150">
        <f>IF(N236="nulová",K236,0)</f>
        <v>0</v>
      </c>
      <c r="BG236" s="17" t="s">
        <v>79</v>
      </c>
      <c r="BH236" s="150">
        <f>ROUND(O236*H236,2)</f>
        <v>0</v>
      </c>
      <c r="BI236" s="17" t="s">
        <v>126</v>
      </c>
      <c r="BJ236" s="149" t="s">
        <v>309</v>
      </c>
    </row>
    <row r="237" spans="1:62" s="2" customFormat="1" ht="37.950000000000003" customHeight="1">
      <c r="A237" s="29"/>
      <c r="B237" s="137"/>
      <c r="C237" s="138" t="s">
        <v>310</v>
      </c>
      <c r="D237" s="138" t="s">
        <v>122</v>
      </c>
      <c r="E237" s="139" t="s">
        <v>311</v>
      </c>
      <c r="F237" s="140" t="s">
        <v>312</v>
      </c>
      <c r="G237" s="141" t="s">
        <v>217</v>
      </c>
      <c r="H237" s="142">
        <v>1</v>
      </c>
      <c r="I237" s="143">
        <v>0</v>
      </c>
      <c r="J237" s="143">
        <v>0</v>
      </c>
      <c r="K237" s="143">
        <f>ROUND(O237*H237,2)</f>
        <v>0</v>
      </c>
      <c r="L237" s="30"/>
      <c r="M237" s="144" t="s">
        <v>1</v>
      </c>
      <c r="N237" s="145" t="s">
        <v>34</v>
      </c>
      <c r="O237" s="146">
        <f>I237+J237</f>
        <v>0</v>
      </c>
      <c r="P237" s="146">
        <f>ROUND(I237*H237,2)</f>
        <v>0</v>
      </c>
      <c r="Q237" s="146">
        <f>ROUND(J237*H237,2)</f>
        <v>0</v>
      </c>
      <c r="R237" s="147">
        <v>0</v>
      </c>
      <c r="S237" s="147">
        <f>R237*H237</f>
        <v>0</v>
      </c>
      <c r="T237" s="147">
        <v>0</v>
      </c>
      <c r="U237" s="147">
        <f>T237*H237</f>
        <v>0</v>
      </c>
      <c r="V237" s="147">
        <v>0</v>
      </c>
      <c r="W237" s="148">
        <f>V237*H237</f>
        <v>0</v>
      </c>
      <c r="X237" s="29"/>
      <c r="Y237" s="29"/>
      <c r="Z237" s="29"/>
      <c r="AA237" s="29"/>
      <c r="AB237" s="29"/>
      <c r="AO237" s="149" t="s">
        <v>126</v>
      </c>
      <c r="AQ237" s="149" t="s">
        <v>122</v>
      </c>
      <c r="AR237" s="149" t="s">
        <v>81</v>
      </c>
      <c r="AV237" s="17" t="s">
        <v>120</v>
      </c>
      <c r="BB237" s="150">
        <f>IF(N237="základní",K237,0)</f>
        <v>0</v>
      </c>
      <c r="BC237" s="150">
        <f>IF(N237="snížená",K237,0)</f>
        <v>0</v>
      </c>
      <c r="BD237" s="150">
        <f>IF(N237="zákl. přenesená",K237,0)</f>
        <v>0</v>
      </c>
      <c r="BE237" s="150">
        <f>IF(N237="sníž. přenesená",K237,0)</f>
        <v>0</v>
      </c>
      <c r="BF237" s="150">
        <f>IF(N237="nulová",K237,0)</f>
        <v>0</v>
      </c>
      <c r="BG237" s="17" t="s">
        <v>79</v>
      </c>
      <c r="BH237" s="150">
        <f>ROUND(O237*H237,2)</f>
        <v>0</v>
      </c>
      <c r="BI237" s="17" t="s">
        <v>126</v>
      </c>
      <c r="BJ237" s="149" t="s">
        <v>313</v>
      </c>
    </row>
    <row r="238" spans="1:62" s="2" customFormat="1">
      <c r="A238" s="29"/>
      <c r="B238" s="30"/>
      <c r="C238" s="29"/>
      <c r="D238" s="151" t="s">
        <v>128</v>
      </c>
      <c r="E238" s="29"/>
      <c r="F238" s="152" t="s">
        <v>314</v>
      </c>
      <c r="G238" s="29"/>
      <c r="H238" s="29"/>
      <c r="I238" s="29"/>
      <c r="J238" s="29"/>
      <c r="K238" s="29"/>
      <c r="L238" s="30"/>
      <c r="M238" s="153"/>
      <c r="N238" s="154"/>
      <c r="O238" s="55"/>
      <c r="P238" s="55"/>
      <c r="Q238" s="55"/>
      <c r="R238" s="55"/>
      <c r="S238" s="55"/>
      <c r="T238" s="55"/>
      <c r="U238" s="55"/>
      <c r="V238" s="55"/>
      <c r="W238" s="56"/>
      <c r="X238" s="29"/>
      <c r="Y238" s="29"/>
      <c r="Z238" s="29"/>
      <c r="AA238" s="29"/>
      <c r="AB238" s="29"/>
      <c r="AQ238" s="17" t="s">
        <v>128</v>
      </c>
      <c r="AR238" s="17" t="s">
        <v>81</v>
      </c>
    </row>
    <row r="239" spans="1:62" s="13" customFormat="1">
      <c r="B239" s="155"/>
      <c r="D239" s="156" t="s">
        <v>130</v>
      </c>
      <c r="E239" s="157" t="s">
        <v>1</v>
      </c>
      <c r="F239" s="158" t="s">
        <v>79</v>
      </c>
      <c r="H239" s="159"/>
      <c r="L239" s="155"/>
      <c r="M239" s="160"/>
      <c r="N239" s="161"/>
      <c r="O239" s="161"/>
      <c r="P239" s="161"/>
      <c r="Q239" s="161"/>
      <c r="R239" s="161"/>
      <c r="S239" s="161"/>
      <c r="T239" s="161"/>
      <c r="U239" s="161"/>
      <c r="V239" s="161"/>
      <c r="W239" s="162"/>
      <c r="AQ239" s="157" t="s">
        <v>130</v>
      </c>
      <c r="AR239" s="157" t="s">
        <v>81</v>
      </c>
      <c r="AS239" s="13" t="s">
        <v>81</v>
      </c>
      <c r="AT239" s="13" t="s">
        <v>4</v>
      </c>
      <c r="AU239" s="13" t="s">
        <v>79</v>
      </c>
      <c r="AV239" s="157" t="s">
        <v>120</v>
      </c>
    </row>
    <row r="240" spans="1:62" s="2" customFormat="1" ht="22.8">
      <c r="A240" s="29"/>
      <c r="B240" s="137"/>
      <c r="C240" s="177" t="s">
        <v>315</v>
      </c>
      <c r="D240" s="177" t="s">
        <v>187</v>
      </c>
      <c r="E240" s="178" t="s">
        <v>316</v>
      </c>
      <c r="F240" s="179" t="s">
        <v>317</v>
      </c>
      <c r="G240" s="180" t="s">
        <v>217</v>
      </c>
      <c r="H240" s="181">
        <v>1</v>
      </c>
      <c r="I240" s="182">
        <v>0</v>
      </c>
      <c r="J240" s="183">
        <v>0</v>
      </c>
      <c r="K240" s="182">
        <f>ROUND(O240*H240,2)</f>
        <v>0</v>
      </c>
      <c r="L240" s="184"/>
      <c r="M240" s="185" t="s">
        <v>1</v>
      </c>
      <c r="N240" s="145" t="s">
        <v>34</v>
      </c>
      <c r="O240" s="146">
        <f>I240+J240</f>
        <v>0</v>
      </c>
      <c r="P240" s="146">
        <f>ROUND(I240*H240,2)</f>
        <v>0</v>
      </c>
      <c r="Q240" s="146">
        <f>ROUND(J240*H240,2)</f>
        <v>0</v>
      </c>
      <c r="R240" s="147">
        <v>0</v>
      </c>
      <c r="S240" s="147">
        <f>R240*H240</f>
        <v>0</v>
      </c>
      <c r="T240" s="147">
        <v>0</v>
      </c>
      <c r="U240" s="147">
        <f>T240*H240</f>
        <v>0</v>
      </c>
      <c r="V240" s="147">
        <v>0</v>
      </c>
      <c r="W240" s="148">
        <f>V240*H240</f>
        <v>0</v>
      </c>
      <c r="X240" s="29"/>
      <c r="Y240" s="29"/>
      <c r="Z240" s="29"/>
      <c r="AA240" s="29"/>
      <c r="AB240" s="29"/>
      <c r="AO240" s="149" t="s">
        <v>177</v>
      </c>
      <c r="AQ240" s="149" t="s">
        <v>187</v>
      </c>
      <c r="AR240" s="149" t="s">
        <v>81</v>
      </c>
      <c r="AV240" s="17" t="s">
        <v>120</v>
      </c>
      <c r="BB240" s="150">
        <f>IF(N240="základní",K240,0)</f>
        <v>0</v>
      </c>
      <c r="BC240" s="150">
        <f>IF(N240="snížená",K240,0)</f>
        <v>0</v>
      </c>
      <c r="BD240" s="150">
        <f>IF(N240="zákl. přenesená",K240,0)</f>
        <v>0</v>
      </c>
      <c r="BE240" s="150">
        <f>IF(N240="sníž. přenesená",K240,0)</f>
        <v>0</v>
      </c>
      <c r="BF240" s="150">
        <f>IF(N240="nulová",K240,0)</f>
        <v>0</v>
      </c>
      <c r="BG240" s="17" t="s">
        <v>79</v>
      </c>
      <c r="BH240" s="150">
        <f>ROUND(O240*H240,2)</f>
        <v>0</v>
      </c>
      <c r="BI240" s="17" t="s">
        <v>126</v>
      </c>
      <c r="BJ240" s="149" t="s">
        <v>318</v>
      </c>
    </row>
    <row r="241" spans="1:62" s="2" customFormat="1" ht="37.950000000000003" customHeight="1">
      <c r="A241" s="29"/>
      <c r="B241" s="137"/>
      <c r="C241" s="138" t="s">
        <v>319</v>
      </c>
      <c r="D241" s="138" t="s">
        <v>122</v>
      </c>
      <c r="E241" s="139" t="s">
        <v>320</v>
      </c>
      <c r="F241" s="140" t="s">
        <v>321</v>
      </c>
      <c r="G241" s="141" t="s">
        <v>217</v>
      </c>
      <c r="H241" s="142">
        <v>2</v>
      </c>
      <c r="I241" s="143">
        <v>0</v>
      </c>
      <c r="J241" s="143">
        <v>0</v>
      </c>
      <c r="K241" s="143">
        <f>ROUND(O241*H241,2)</f>
        <v>0</v>
      </c>
      <c r="L241" s="30"/>
      <c r="M241" s="144" t="s">
        <v>1</v>
      </c>
      <c r="N241" s="145" t="s">
        <v>34</v>
      </c>
      <c r="O241" s="146">
        <f>I241+J241</f>
        <v>0</v>
      </c>
      <c r="P241" s="146">
        <f>ROUND(I241*H241,2)</f>
        <v>0</v>
      </c>
      <c r="Q241" s="146">
        <f>ROUND(J241*H241,2)</f>
        <v>0</v>
      </c>
      <c r="R241" s="147">
        <v>0</v>
      </c>
      <c r="S241" s="147">
        <f>R241*H241</f>
        <v>0</v>
      </c>
      <c r="T241" s="147">
        <v>0</v>
      </c>
      <c r="U241" s="147">
        <f>T241*H241</f>
        <v>0</v>
      </c>
      <c r="V241" s="147">
        <v>0</v>
      </c>
      <c r="W241" s="148">
        <f>V241*H241</f>
        <v>0</v>
      </c>
      <c r="X241" s="29"/>
      <c r="Y241" s="29"/>
      <c r="Z241" s="29"/>
      <c r="AA241" s="29"/>
      <c r="AB241" s="29"/>
      <c r="AO241" s="149" t="s">
        <v>126</v>
      </c>
      <c r="AQ241" s="149" t="s">
        <v>122</v>
      </c>
      <c r="AR241" s="149" t="s">
        <v>81</v>
      </c>
      <c r="AV241" s="17" t="s">
        <v>120</v>
      </c>
      <c r="BB241" s="150">
        <f>IF(N241="základní",K241,0)</f>
        <v>0</v>
      </c>
      <c r="BC241" s="150">
        <f>IF(N241="snížená",K241,0)</f>
        <v>0</v>
      </c>
      <c r="BD241" s="150">
        <f>IF(N241="zákl. přenesená",K241,0)</f>
        <v>0</v>
      </c>
      <c r="BE241" s="150">
        <f>IF(N241="sníž. přenesená",K241,0)</f>
        <v>0</v>
      </c>
      <c r="BF241" s="150">
        <f>IF(N241="nulová",K241,0)</f>
        <v>0</v>
      </c>
      <c r="BG241" s="17" t="s">
        <v>79</v>
      </c>
      <c r="BH241" s="150">
        <f>ROUND(O241*H241,2)</f>
        <v>0</v>
      </c>
      <c r="BI241" s="17" t="s">
        <v>126</v>
      </c>
      <c r="BJ241" s="149" t="s">
        <v>322</v>
      </c>
    </row>
    <row r="242" spans="1:62" s="2" customFormat="1">
      <c r="A242" s="29"/>
      <c r="B242" s="30"/>
      <c r="C242" s="29"/>
      <c r="D242" s="151" t="s">
        <v>128</v>
      </c>
      <c r="E242" s="29"/>
      <c r="F242" s="152" t="s">
        <v>323</v>
      </c>
      <c r="G242" s="29"/>
      <c r="H242" s="29"/>
      <c r="I242" s="29"/>
      <c r="J242" s="29"/>
      <c r="K242" s="29"/>
      <c r="L242" s="30"/>
      <c r="M242" s="153"/>
      <c r="N242" s="154"/>
      <c r="O242" s="55"/>
      <c r="P242" s="55"/>
      <c r="Q242" s="55"/>
      <c r="R242" s="55"/>
      <c r="S242" s="55"/>
      <c r="T242" s="55"/>
      <c r="U242" s="55"/>
      <c r="V242" s="55"/>
      <c r="W242" s="56"/>
      <c r="X242" s="29"/>
      <c r="Y242" s="29"/>
      <c r="Z242" s="29"/>
      <c r="AA242" s="29"/>
      <c r="AB242" s="29"/>
      <c r="AQ242" s="17" t="s">
        <v>128</v>
      </c>
      <c r="AR242" s="17" t="s">
        <v>81</v>
      </c>
    </row>
    <row r="243" spans="1:62" s="13" customFormat="1">
      <c r="B243" s="155"/>
      <c r="D243" s="156" t="s">
        <v>130</v>
      </c>
      <c r="E243" s="157" t="s">
        <v>1</v>
      </c>
      <c r="F243" s="158" t="s">
        <v>81</v>
      </c>
      <c r="H243" s="159"/>
      <c r="L243" s="155"/>
      <c r="M243" s="160"/>
      <c r="N243" s="161"/>
      <c r="O243" s="161"/>
      <c r="P243" s="161"/>
      <c r="Q243" s="161"/>
      <c r="R243" s="161"/>
      <c r="S243" s="161"/>
      <c r="T243" s="161"/>
      <c r="U243" s="161"/>
      <c r="V243" s="161"/>
      <c r="W243" s="162"/>
      <c r="AQ243" s="157" t="s">
        <v>130</v>
      </c>
      <c r="AR243" s="157" t="s">
        <v>81</v>
      </c>
      <c r="AS243" s="13" t="s">
        <v>81</v>
      </c>
      <c r="AT243" s="13" t="s">
        <v>4</v>
      </c>
      <c r="AU243" s="13" t="s">
        <v>79</v>
      </c>
      <c r="AV243" s="157" t="s">
        <v>120</v>
      </c>
    </row>
    <row r="244" spans="1:62" s="2" customFormat="1" ht="24.15" customHeight="1">
      <c r="A244" s="29"/>
      <c r="B244" s="137"/>
      <c r="C244" s="177" t="s">
        <v>324</v>
      </c>
      <c r="D244" s="177" t="s">
        <v>187</v>
      </c>
      <c r="E244" s="178" t="s">
        <v>325</v>
      </c>
      <c r="F244" s="179" t="s">
        <v>326</v>
      </c>
      <c r="G244" s="180" t="s">
        <v>217</v>
      </c>
      <c r="H244" s="181">
        <v>2</v>
      </c>
      <c r="I244" s="182">
        <v>0</v>
      </c>
      <c r="J244" s="183"/>
      <c r="K244" s="182">
        <f>ROUND(O244*H244,2)</f>
        <v>0</v>
      </c>
      <c r="L244" s="184"/>
      <c r="M244" s="185" t="s">
        <v>1</v>
      </c>
      <c r="N244" s="145" t="s">
        <v>34</v>
      </c>
      <c r="O244" s="146">
        <f>I244+J244</f>
        <v>0</v>
      </c>
      <c r="P244" s="146">
        <f>ROUND(I244*H244,2)</f>
        <v>0</v>
      </c>
      <c r="Q244" s="146">
        <f>ROUND(J244*H244,2)</f>
        <v>0</v>
      </c>
      <c r="R244" s="147">
        <v>0</v>
      </c>
      <c r="S244" s="147">
        <f>R244*H244</f>
        <v>0</v>
      </c>
      <c r="T244" s="147">
        <v>0</v>
      </c>
      <c r="U244" s="147">
        <f>T244*H244</f>
        <v>0</v>
      </c>
      <c r="V244" s="147">
        <v>0</v>
      </c>
      <c r="W244" s="148">
        <f>V244*H244</f>
        <v>0</v>
      </c>
      <c r="X244" s="29"/>
      <c r="Y244" s="29"/>
      <c r="Z244" s="29"/>
      <c r="AA244" s="29"/>
      <c r="AB244" s="29"/>
      <c r="AO244" s="149" t="s">
        <v>177</v>
      </c>
      <c r="AQ244" s="149" t="s">
        <v>187</v>
      </c>
      <c r="AR244" s="149" t="s">
        <v>81</v>
      </c>
      <c r="AV244" s="17" t="s">
        <v>120</v>
      </c>
      <c r="BB244" s="150">
        <f>IF(N244="základní",K244,0)</f>
        <v>0</v>
      </c>
      <c r="BC244" s="150">
        <f>IF(N244="snížená",K244,0)</f>
        <v>0</v>
      </c>
      <c r="BD244" s="150">
        <f>IF(N244="zákl. přenesená",K244,0)</f>
        <v>0</v>
      </c>
      <c r="BE244" s="150">
        <f>IF(N244="sníž. přenesená",K244,0)</f>
        <v>0</v>
      </c>
      <c r="BF244" s="150">
        <f>IF(N244="nulová",K244,0)</f>
        <v>0</v>
      </c>
      <c r="BG244" s="17" t="s">
        <v>79</v>
      </c>
      <c r="BH244" s="150">
        <f>ROUND(O244*H244,2)</f>
        <v>0</v>
      </c>
      <c r="BI244" s="17" t="s">
        <v>126</v>
      </c>
      <c r="BJ244" s="149" t="s">
        <v>327</v>
      </c>
    </row>
    <row r="245" spans="1:62" s="2" customFormat="1" ht="37.950000000000003" customHeight="1">
      <c r="A245" s="29"/>
      <c r="B245" s="137"/>
      <c r="C245" s="138" t="s">
        <v>328</v>
      </c>
      <c r="D245" s="138" t="s">
        <v>122</v>
      </c>
      <c r="E245" s="139" t="s">
        <v>329</v>
      </c>
      <c r="F245" s="140" t="s">
        <v>330</v>
      </c>
      <c r="G245" s="141" t="s">
        <v>217</v>
      </c>
      <c r="H245" s="142">
        <v>4</v>
      </c>
      <c r="I245" s="143">
        <v>0</v>
      </c>
      <c r="J245" s="143">
        <v>0</v>
      </c>
      <c r="K245" s="143">
        <f>ROUND(O245*H245,2)</f>
        <v>0</v>
      </c>
      <c r="L245" s="30"/>
      <c r="M245" s="144" t="s">
        <v>1</v>
      </c>
      <c r="N245" s="145" t="s">
        <v>34</v>
      </c>
      <c r="O245" s="146">
        <f>I245+J245</f>
        <v>0</v>
      </c>
      <c r="P245" s="146">
        <f>ROUND(I245*H245,2)</f>
        <v>0</v>
      </c>
      <c r="Q245" s="146">
        <f>ROUND(J245*H245,2)</f>
        <v>0</v>
      </c>
      <c r="R245" s="147">
        <v>0</v>
      </c>
      <c r="S245" s="147">
        <f>R245*H245</f>
        <v>0</v>
      </c>
      <c r="T245" s="147">
        <v>0</v>
      </c>
      <c r="U245" s="147">
        <f>T245*H245</f>
        <v>0</v>
      </c>
      <c r="V245" s="147">
        <v>0</v>
      </c>
      <c r="W245" s="148">
        <f>V245*H245</f>
        <v>0</v>
      </c>
      <c r="X245" s="29"/>
      <c r="Y245" s="29"/>
      <c r="Z245" s="29"/>
      <c r="AA245" s="29"/>
      <c r="AB245" s="29"/>
      <c r="AO245" s="149" t="s">
        <v>126</v>
      </c>
      <c r="AQ245" s="149" t="s">
        <v>122</v>
      </c>
      <c r="AR245" s="149" t="s">
        <v>81</v>
      </c>
      <c r="AV245" s="17" t="s">
        <v>120</v>
      </c>
      <c r="BB245" s="150">
        <f>IF(N245="základní",K245,0)</f>
        <v>0</v>
      </c>
      <c r="BC245" s="150">
        <f>IF(N245="snížená",K245,0)</f>
        <v>0</v>
      </c>
      <c r="BD245" s="150">
        <f>IF(N245="zákl. přenesená",K245,0)</f>
        <v>0</v>
      </c>
      <c r="BE245" s="150">
        <f>IF(N245="sníž. přenesená",K245,0)</f>
        <v>0</v>
      </c>
      <c r="BF245" s="150">
        <f>IF(N245="nulová",K245,0)</f>
        <v>0</v>
      </c>
      <c r="BG245" s="17" t="s">
        <v>79</v>
      </c>
      <c r="BH245" s="150">
        <f>ROUND(O245*H245,2)</f>
        <v>0</v>
      </c>
      <c r="BI245" s="17" t="s">
        <v>126</v>
      </c>
      <c r="BJ245" s="149" t="s">
        <v>331</v>
      </c>
    </row>
    <row r="246" spans="1:62" s="2" customFormat="1">
      <c r="A246" s="29"/>
      <c r="B246" s="30"/>
      <c r="C246" s="29"/>
      <c r="D246" s="151" t="s">
        <v>128</v>
      </c>
      <c r="E246" s="29"/>
      <c r="F246" s="152" t="s">
        <v>332</v>
      </c>
      <c r="G246" s="29"/>
      <c r="H246" s="29"/>
      <c r="I246" s="29"/>
      <c r="J246" s="29"/>
      <c r="K246" s="29"/>
      <c r="L246" s="30"/>
      <c r="M246" s="153"/>
      <c r="N246" s="154"/>
      <c r="O246" s="55"/>
      <c r="P246" s="55"/>
      <c r="Q246" s="55"/>
      <c r="R246" s="55"/>
      <c r="S246" s="55"/>
      <c r="T246" s="55"/>
      <c r="U246" s="55"/>
      <c r="V246" s="55"/>
      <c r="W246" s="56"/>
      <c r="X246" s="29"/>
      <c r="Y246" s="29"/>
      <c r="Z246" s="29"/>
      <c r="AA246" s="29"/>
      <c r="AB246" s="29"/>
      <c r="AQ246" s="17" t="s">
        <v>128</v>
      </c>
      <c r="AR246" s="17" t="s">
        <v>81</v>
      </c>
    </row>
    <row r="247" spans="1:62" s="13" customFormat="1">
      <c r="B247" s="155"/>
      <c r="D247" s="156" t="s">
        <v>130</v>
      </c>
      <c r="E247" s="157" t="s">
        <v>1</v>
      </c>
      <c r="F247" s="158" t="s">
        <v>126</v>
      </c>
      <c r="H247" s="159"/>
      <c r="L247" s="155"/>
      <c r="M247" s="160"/>
      <c r="N247" s="161"/>
      <c r="O247" s="161"/>
      <c r="P247" s="161"/>
      <c r="Q247" s="161"/>
      <c r="R247" s="161"/>
      <c r="S247" s="161"/>
      <c r="T247" s="161"/>
      <c r="U247" s="161"/>
      <c r="V247" s="161"/>
      <c r="W247" s="162"/>
      <c r="AQ247" s="157" t="s">
        <v>130</v>
      </c>
      <c r="AR247" s="157" t="s">
        <v>81</v>
      </c>
      <c r="AS247" s="13" t="s">
        <v>81</v>
      </c>
      <c r="AT247" s="13" t="s">
        <v>4</v>
      </c>
      <c r="AU247" s="13" t="s">
        <v>79</v>
      </c>
      <c r="AV247" s="157" t="s">
        <v>120</v>
      </c>
    </row>
    <row r="248" spans="1:62" s="2" customFormat="1" ht="24.15" customHeight="1">
      <c r="A248" s="29"/>
      <c r="B248" s="137"/>
      <c r="C248" s="177" t="s">
        <v>333</v>
      </c>
      <c r="D248" s="177" t="s">
        <v>187</v>
      </c>
      <c r="E248" s="178" t="s">
        <v>334</v>
      </c>
      <c r="F248" s="179" t="s">
        <v>335</v>
      </c>
      <c r="G248" s="180" t="s">
        <v>217</v>
      </c>
      <c r="H248" s="181">
        <v>4</v>
      </c>
      <c r="I248" s="182">
        <v>0</v>
      </c>
      <c r="J248" s="183">
        <v>0</v>
      </c>
      <c r="K248" s="182">
        <f>ROUND(O248*H248,2)</f>
        <v>0</v>
      </c>
      <c r="L248" s="184"/>
      <c r="M248" s="185" t="s">
        <v>1</v>
      </c>
      <c r="N248" s="145" t="s">
        <v>34</v>
      </c>
      <c r="O248" s="146">
        <f>I248+J248</f>
        <v>0</v>
      </c>
      <c r="P248" s="146">
        <f>ROUND(I248*H248,2)</f>
        <v>0</v>
      </c>
      <c r="Q248" s="146">
        <f>ROUND(J248*H248,2)</f>
        <v>0</v>
      </c>
      <c r="R248" s="147">
        <v>0</v>
      </c>
      <c r="S248" s="147">
        <f>R248*H248</f>
        <v>0</v>
      </c>
      <c r="T248" s="147">
        <v>0</v>
      </c>
      <c r="U248" s="147">
        <f>T248*H248</f>
        <v>0</v>
      </c>
      <c r="V248" s="147">
        <v>0</v>
      </c>
      <c r="W248" s="148">
        <f>V248*H248</f>
        <v>0</v>
      </c>
      <c r="X248" s="29"/>
      <c r="Y248" s="29"/>
      <c r="Z248" s="29"/>
      <c r="AA248" s="29"/>
      <c r="AB248" s="29"/>
      <c r="AO248" s="149" t="s">
        <v>177</v>
      </c>
      <c r="AQ248" s="149" t="s">
        <v>187</v>
      </c>
      <c r="AR248" s="149" t="s">
        <v>81</v>
      </c>
      <c r="AV248" s="17" t="s">
        <v>120</v>
      </c>
      <c r="BB248" s="150">
        <f>IF(N248="základní",K248,0)</f>
        <v>0</v>
      </c>
      <c r="BC248" s="150">
        <f>IF(N248="snížená",K248,0)</f>
        <v>0</v>
      </c>
      <c r="BD248" s="150">
        <f>IF(N248="zákl. přenesená",K248,0)</f>
        <v>0</v>
      </c>
      <c r="BE248" s="150">
        <f>IF(N248="sníž. přenesená",K248,0)</f>
        <v>0</v>
      </c>
      <c r="BF248" s="150">
        <f>IF(N248="nulová",K248,0)</f>
        <v>0</v>
      </c>
      <c r="BG248" s="17" t="s">
        <v>79</v>
      </c>
      <c r="BH248" s="150">
        <f>ROUND(O248*H248,2)</f>
        <v>0</v>
      </c>
      <c r="BI248" s="17" t="s">
        <v>126</v>
      </c>
      <c r="BJ248" s="149" t="s">
        <v>336</v>
      </c>
    </row>
    <row r="249" spans="1:62" s="2" customFormat="1" ht="33" customHeight="1">
      <c r="A249" s="29"/>
      <c r="B249" s="137"/>
      <c r="C249" s="138" t="s">
        <v>337</v>
      </c>
      <c r="D249" s="138" t="s">
        <v>122</v>
      </c>
      <c r="E249" s="139" t="s">
        <v>338</v>
      </c>
      <c r="F249" s="140" t="s">
        <v>339</v>
      </c>
      <c r="G249" s="141" t="s">
        <v>134</v>
      </c>
      <c r="H249" s="142">
        <v>9</v>
      </c>
      <c r="I249" s="143">
        <v>0</v>
      </c>
      <c r="J249" s="143">
        <v>0</v>
      </c>
      <c r="K249" s="143">
        <f>ROUND(O249*H249,2)</f>
        <v>0</v>
      </c>
      <c r="L249" s="30"/>
      <c r="M249" s="144" t="s">
        <v>1</v>
      </c>
      <c r="N249" s="145" t="s">
        <v>34</v>
      </c>
      <c r="O249" s="146">
        <f>I249+J249</f>
        <v>0</v>
      </c>
      <c r="P249" s="146">
        <f>ROUND(I249*H249,2)</f>
        <v>0</v>
      </c>
      <c r="Q249" s="146">
        <f>ROUND(J249*H249,2)</f>
        <v>0</v>
      </c>
      <c r="R249" s="147">
        <v>0</v>
      </c>
      <c r="S249" s="147">
        <f>R249*H249</f>
        <v>0</v>
      </c>
      <c r="T249" s="147">
        <v>0</v>
      </c>
      <c r="U249" s="147">
        <f>T249*H249</f>
        <v>0</v>
      </c>
      <c r="V249" s="147">
        <v>1.76</v>
      </c>
      <c r="W249" s="148">
        <f>V249*H249</f>
        <v>15.84</v>
      </c>
      <c r="X249" s="29"/>
      <c r="Y249" s="29"/>
      <c r="Z249" s="29"/>
      <c r="AA249" s="29"/>
      <c r="AB249" s="29"/>
      <c r="AO249" s="149" t="s">
        <v>126</v>
      </c>
      <c r="AQ249" s="149" t="s">
        <v>122</v>
      </c>
      <c r="AR249" s="149" t="s">
        <v>81</v>
      </c>
      <c r="AV249" s="17" t="s">
        <v>120</v>
      </c>
      <c r="BB249" s="150">
        <f>IF(N249="základní",K249,0)</f>
        <v>0</v>
      </c>
      <c r="BC249" s="150">
        <f>IF(N249="snížená",K249,0)</f>
        <v>0</v>
      </c>
      <c r="BD249" s="150">
        <f>IF(N249="zákl. přenesená",K249,0)</f>
        <v>0</v>
      </c>
      <c r="BE249" s="150">
        <f>IF(N249="sníž. přenesená",K249,0)</f>
        <v>0</v>
      </c>
      <c r="BF249" s="150">
        <f>IF(N249="nulová",K249,0)</f>
        <v>0</v>
      </c>
      <c r="BG249" s="17" t="s">
        <v>79</v>
      </c>
      <c r="BH249" s="150">
        <f>ROUND(O249*H249,2)</f>
        <v>0</v>
      </c>
      <c r="BI249" s="17" t="s">
        <v>126</v>
      </c>
      <c r="BJ249" s="149" t="s">
        <v>340</v>
      </c>
    </row>
    <row r="250" spans="1:62" s="2" customFormat="1">
      <c r="A250" s="29"/>
      <c r="B250" s="30"/>
      <c r="C250" s="29"/>
      <c r="D250" s="151" t="s">
        <v>128</v>
      </c>
      <c r="E250" s="29"/>
      <c r="F250" s="152" t="s">
        <v>341</v>
      </c>
      <c r="G250" s="29"/>
      <c r="H250" s="29"/>
      <c r="I250" s="29"/>
      <c r="J250" s="29"/>
      <c r="K250" s="29"/>
      <c r="L250" s="30"/>
      <c r="M250" s="153"/>
      <c r="N250" s="154"/>
      <c r="O250" s="55"/>
      <c r="P250" s="55"/>
      <c r="Q250" s="55"/>
      <c r="R250" s="55"/>
      <c r="S250" s="55"/>
      <c r="T250" s="55"/>
      <c r="U250" s="55"/>
      <c r="V250" s="55"/>
      <c r="W250" s="56"/>
      <c r="X250" s="29"/>
      <c r="Y250" s="29"/>
      <c r="Z250" s="29"/>
      <c r="AA250" s="29"/>
      <c r="AB250" s="29"/>
      <c r="AQ250" s="17" t="s">
        <v>128</v>
      </c>
      <c r="AR250" s="17" t="s">
        <v>81</v>
      </c>
    </row>
    <row r="251" spans="1:62" s="2" customFormat="1" ht="19.2">
      <c r="A251" s="29"/>
      <c r="B251" s="30"/>
      <c r="C251" s="29"/>
      <c r="D251" s="156" t="s">
        <v>173</v>
      </c>
      <c r="E251" s="29"/>
      <c r="F251" s="176" t="s">
        <v>342</v>
      </c>
      <c r="G251" s="29"/>
      <c r="H251" s="29"/>
      <c r="I251" s="29"/>
      <c r="J251" s="29"/>
      <c r="K251" s="29"/>
      <c r="L251" s="30"/>
      <c r="M251" s="153"/>
      <c r="N251" s="154"/>
      <c r="O251" s="55"/>
      <c r="P251" s="55"/>
      <c r="Q251" s="55"/>
      <c r="R251" s="55"/>
      <c r="S251" s="55"/>
      <c r="T251" s="55"/>
      <c r="U251" s="55"/>
      <c r="V251" s="55"/>
      <c r="W251" s="56"/>
      <c r="X251" s="29"/>
      <c r="Y251" s="29"/>
      <c r="Z251" s="29"/>
      <c r="AA251" s="29"/>
      <c r="AB251" s="29"/>
      <c r="AQ251" s="17" t="s">
        <v>173</v>
      </c>
      <c r="AR251" s="17" t="s">
        <v>81</v>
      </c>
    </row>
    <row r="252" spans="1:62" s="14" customFormat="1">
      <c r="B252" s="163"/>
      <c r="D252" s="156" t="s">
        <v>130</v>
      </c>
      <c r="E252" s="164" t="s">
        <v>1</v>
      </c>
      <c r="F252" s="165" t="s">
        <v>343</v>
      </c>
      <c r="H252" s="164" t="s">
        <v>1</v>
      </c>
      <c r="L252" s="163"/>
      <c r="M252" s="166"/>
      <c r="N252" s="167"/>
      <c r="O252" s="167"/>
      <c r="P252" s="167"/>
      <c r="Q252" s="167"/>
      <c r="R252" s="167"/>
      <c r="S252" s="167"/>
      <c r="T252" s="167"/>
      <c r="U252" s="167"/>
      <c r="V252" s="167"/>
      <c r="W252" s="168"/>
      <c r="AQ252" s="164" t="s">
        <v>130</v>
      </c>
      <c r="AR252" s="164" t="s">
        <v>81</v>
      </c>
      <c r="AS252" s="14" t="s">
        <v>79</v>
      </c>
      <c r="AT252" s="14" t="s">
        <v>4</v>
      </c>
      <c r="AU252" s="14" t="s">
        <v>71</v>
      </c>
      <c r="AV252" s="164" t="s">
        <v>120</v>
      </c>
    </row>
    <row r="253" spans="1:62" s="13" customFormat="1">
      <c r="B253" s="155"/>
      <c r="D253" s="156" t="s">
        <v>130</v>
      </c>
      <c r="E253" s="157" t="s">
        <v>1</v>
      </c>
      <c r="F253" s="158" t="s">
        <v>344</v>
      </c>
      <c r="H253" s="159"/>
      <c r="L253" s="155"/>
      <c r="M253" s="160"/>
      <c r="N253" s="161"/>
      <c r="O253" s="161"/>
      <c r="P253" s="161"/>
      <c r="Q253" s="161"/>
      <c r="R253" s="161"/>
      <c r="S253" s="161"/>
      <c r="T253" s="161"/>
      <c r="U253" s="161"/>
      <c r="V253" s="161"/>
      <c r="W253" s="162"/>
      <c r="AQ253" s="157" t="s">
        <v>130</v>
      </c>
      <c r="AR253" s="157" t="s">
        <v>81</v>
      </c>
      <c r="AS253" s="13" t="s">
        <v>81</v>
      </c>
      <c r="AT253" s="13" t="s">
        <v>4</v>
      </c>
      <c r="AU253" s="13" t="s">
        <v>79</v>
      </c>
      <c r="AV253" s="157" t="s">
        <v>120</v>
      </c>
    </row>
    <row r="254" spans="1:62" s="2" customFormat="1" ht="24.15" customHeight="1">
      <c r="A254" s="29"/>
      <c r="B254" s="137"/>
      <c r="C254" s="138" t="s">
        <v>345</v>
      </c>
      <c r="D254" s="138" t="s">
        <v>122</v>
      </c>
      <c r="E254" s="139" t="s">
        <v>346</v>
      </c>
      <c r="F254" s="140" t="s">
        <v>347</v>
      </c>
      <c r="G254" s="141" t="s">
        <v>348</v>
      </c>
      <c r="H254" s="142">
        <v>6</v>
      </c>
      <c r="I254" s="143">
        <v>0</v>
      </c>
      <c r="J254" s="143">
        <v>0</v>
      </c>
      <c r="K254" s="143">
        <f>ROUND(O254*H254,2)</f>
        <v>0</v>
      </c>
      <c r="L254" s="30"/>
      <c r="M254" s="144" t="s">
        <v>1</v>
      </c>
      <c r="N254" s="145" t="s">
        <v>34</v>
      </c>
      <c r="O254" s="146">
        <f>I254+J254</f>
        <v>0</v>
      </c>
      <c r="P254" s="146">
        <f>ROUND(I254*H254,2)</f>
        <v>0</v>
      </c>
      <c r="Q254" s="146">
        <f>ROUND(J254*H254,2)</f>
        <v>0</v>
      </c>
      <c r="R254" s="147">
        <v>0</v>
      </c>
      <c r="S254" s="147">
        <f>R254*H254</f>
        <v>0</v>
      </c>
      <c r="T254" s="147">
        <v>0</v>
      </c>
      <c r="U254" s="147">
        <f>T254*H254</f>
        <v>0</v>
      </c>
      <c r="V254" s="147">
        <v>0</v>
      </c>
      <c r="W254" s="148">
        <f>V254*H254</f>
        <v>0</v>
      </c>
      <c r="X254" s="29"/>
      <c r="Y254" s="29"/>
      <c r="Z254" s="29"/>
      <c r="AA254" s="29"/>
      <c r="AB254" s="29"/>
      <c r="AO254" s="149" t="s">
        <v>126</v>
      </c>
      <c r="AQ254" s="149" t="s">
        <v>122</v>
      </c>
      <c r="AR254" s="149" t="s">
        <v>81</v>
      </c>
      <c r="AV254" s="17" t="s">
        <v>120</v>
      </c>
      <c r="BB254" s="150">
        <f>IF(N254="základní",K254,0)</f>
        <v>0</v>
      </c>
      <c r="BC254" s="150">
        <f>IF(N254="snížená",K254,0)</f>
        <v>0</v>
      </c>
      <c r="BD254" s="150">
        <f>IF(N254="zákl. přenesená",K254,0)</f>
        <v>0</v>
      </c>
      <c r="BE254" s="150">
        <f>IF(N254="sníž. přenesená",K254,0)</f>
        <v>0</v>
      </c>
      <c r="BF254" s="150">
        <f>IF(N254="nulová",K254,0)</f>
        <v>0</v>
      </c>
      <c r="BG254" s="17" t="s">
        <v>79</v>
      </c>
      <c r="BH254" s="150">
        <f>ROUND(O254*H254,2)</f>
        <v>0</v>
      </c>
      <c r="BI254" s="17" t="s">
        <v>126</v>
      </c>
      <c r="BJ254" s="149" t="s">
        <v>349</v>
      </c>
    </row>
    <row r="255" spans="1:62" s="2" customFormat="1">
      <c r="A255" s="29"/>
      <c r="B255" s="30"/>
      <c r="C255" s="29"/>
      <c r="D255" s="151" t="s">
        <v>128</v>
      </c>
      <c r="E255" s="29"/>
      <c r="F255" s="152" t="s">
        <v>350</v>
      </c>
      <c r="G255" s="29"/>
      <c r="H255" s="29"/>
      <c r="I255" s="29"/>
      <c r="J255" s="29"/>
      <c r="K255" s="29"/>
      <c r="L255" s="30"/>
      <c r="M255" s="153"/>
      <c r="N255" s="154"/>
      <c r="O255" s="55"/>
      <c r="P255" s="55"/>
      <c r="Q255" s="55"/>
      <c r="R255" s="55"/>
      <c r="S255" s="55"/>
      <c r="T255" s="55"/>
      <c r="U255" s="55"/>
      <c r="V255" s="55"/>
      <c r="W255" s="56"/>
      <c r="X255" s="29"/>
      <c r="Y255" s="29"/>
      <c r="Z255" s="29"/>
      <c r="AA255" s="29"/>
      <c r="AB255" s="29"/>
      <c r="AQ255" s="17" t="s">
        <v>128</v>
      </c>
      <c r="AR255" s="17" t="s">
        <v>81</v>
      </c>
    </row>
    <row r="256" spans="1:62" s="13" customFormat="1">
      <c r="B256" s="155"/>
      <c r="D256" s="156" t="s">
        <v>130</v>
      </c>
      <c r="E256" s="157" t="s">
        <v>1</v>
      </c>
      <c r="F256" s="158" t="s">
        <v>157</v>
      </c>
      <c r="H256" s="159"/>
      <c r="L256" s="155"/>
      <c r="M256" s="160"/>
      <c r="N256" s="161"/>
      <c r="O256" s="161"/>
      <c r="P256" s="161"/>
      <c r="Q256" s="161"/>
      <c r="R256" s="161"/>
      <c r="S256" s="161"/>
      <c r="T256" s="161"/>
      <c r="U256" s="161"/>
      <c r="V256" s="161"/>
      <c r="W256" s="162"/>
      <c r="AQ256" s="157" t="s">
        <v>130</v>
      </c>
      <c r="AR256" s="157" t="s">
        <v>81</v>
      </c>
      <c r="AS256" s="13" t="s">
        <v>81</v>
      </c>
      <c r="AT256" s="13" t="s">
        <v>4</v>
      </c>
      <c r="AU256" s="13" t="s">
        <v>79</v>
      </c>
      <c r="AV256" s="157" t="s">
        <v>120</v>
      </c>
    </row>
    <row r="257" spans="1:62" s="2" customFormat="1" ht="24.15" customHeight="1">
      <c r="A257" s="29"/>
      <c r="B257" s="137"/>
      <c r="C257" s="138" t="s">
        <v>351</v>
      </c>
      <c r="D257" s="138" t="s">
        <v>122</v>
      </c>
      <c r="E257" s="139" t="s">
        <v>352</v>
      </c>
      <c r="F257" s="140" t="s">
        <v>353</v>
      </c>
      <c r="G257" s="141" t="s">
        <v>217</v>
      </c>
      <c r="H257" s="142">
        <v>5</v>
      </c>
      <c r="I257" s="143">
        <v>0</v>
      </c>
      <c r="J257" s="143">
        <v>0</v>
      </c>
      <c r="K257" s="143">
        <f>ROUND(O257*H257,2)</f>
        <v>0</v>
      </c>
      <c r="L257" s="30"/>
      <c r="M257" s="144" t="s">
        <v>1</v>
      </c>
      <c r="N257" s="145" t="s">
        <v>34</v>
      </c>
      <c r="O257" s="146">
        <f>I257+J257</f>
        <v>0</v>
      </c>
      <c r="P257" s="146">
        <f>ROUND(I257*H257,2)</f>
        <v>0</v>
      </c>
      <c r="Q257" s="146">
        <f>ROUND(J257*H257,2)</f>
        <v>0</v>
      </c>
      <c r="R257" s="147">
        <v>0</v>
      </c>
      <c r="S257" s="147">
        <f>R257*H257</f>
        <v>0</v>
      </c>
      <c r="T257" s="147">
        <v>0</v>
      </c>
      <c r="U257" s="147">
        <f>T257*H257</f>
        <v>0</v>
      </c>
      <c r="V257" s="147">
        <v>0</v>
      </c>
      <c r="W257" s="148">
        <f>V257*H257</f>
        <v>0</v>
      </c>
      <c r="X257" s="29"/>
      <c r="Y257" s="29"/>
      <c r="Z257" s="29"/>
      <c r="AA257" s="29"/>
      <c r="AB257" s="29"/>
      <c r="AO257" s="149" t="s">
        <v>126</v>
      </c>
      <c r="AQ257" s="149" t="s">
        <v>122</v>
      </c>
      <c r="AR257" s="149" t="s">
        <v>81</v>
      </c>
      <c r="AV257" s="17" t="s">
        <v>120</v>
      </c>
      <c r="BB257" s="150">
        <f>IF(N257="základní",K257,0)</f>
        <v>0</v>
      </c>
      <c r="BC257" s="150">
        <f>IF(N257="snížená",K257,0)</f>
        <v>0</v>
      </c>
      <c r="BD257" s="150">
        <f>IF(N257="zákl. přenesená",K257,0)</f>
        <v>0</v>
      </c>
      <c r="BE257" s="150">
        <f>IF(N257="sníž. přenesená",K257,0)</f>
        <v>0</v>
      </c>
      <c r="BF257" s="150">
        <f>IF(N257="nulová",K257,0)</f>
        <v>0</v>
      </c>
      <c r="BG257" s="17" t="s">
        <v>79</v>
      </c>
      <c r="BH257" s="150">
        <f>ROUND(O257*H257,2)</f>
        <v>0</v>
      </c>
      <c r="BI257" s="17" t="s">
        <v>126</v>
      </c>
      <c r="BJ257" s="149" t="s">
        <v>354</v>
      </c>
    </row>
    <row r="258" spans="1:62" s="2" customFormat="1">
      <c r="A258" s="29"/>
      <c r="B258" s="30"/>
      <c r="C258" s="29"/>
      <c r="D258" s="151" t="s">
        <v>128</v>
      </c>
      <c r="E258" s="29"/>
      <c r="F258" s="152" t="s">
        <v>355</v>
      </c>
      <c r="G258" s="29"/>
      <c r="H258" s="29"/>
      <c r="I258" s="29"/>
      <c r="J258" s="29"/>
      <c r="K258" s="29"/>
      <c r="L258" s="30"/>
      <c r="M258" s="153"/>
      <c r="N258" s="154"/>
      <c r="O258" s="55"/>
      <c r="P258" s="55"/>
      <c r="Q258" s="55"/>
      <c r="R258" s="55"/>
      <c r="S258" s="55"/>
      <c r="T258" s="55"/>
      <c r="U258" s="55"/>
      <c r="V258" s="55"/>
      <c r="W258" s="56"/>
      <c r="X258" s="29"/>
      <c r="Y258" s="29"/>
      <c r="Z258" s="29"/>
      <c r="AA258" s="29"/>
      <c r="AB258" s="29"/>
      <c r="AQ258" s="17" t="s">
        <v>128</v>
      </c>
      <c r="AR258" s="17" t="s">
        <v>81</v>
      </c>
    </row>
    <row r="259" spans="1:62" s="13" customFormat="1">
      <c r="B259" s="155"/>
      <c r="D259" s="156" t="s">
        <v>130</v>
      </c>
      <c r="E259" s="157" t="s">
        <v>1</v>
      </c>
      <c r="F259" s="158" t="s">
        <v>151</v>
      </c>
      <c r="H259" s="159"/>
      <c r="L259" s="155"/>
      <c r="M259" s="160"/>
      <c r="N259" s="161"/>
      <c r="O259" s="161"/>
      <c r="P259" s="161"/>
      <c r="Q259" s="161"/>
      <c r="R259" s="161"/>
      <c r="S259" s="161"/>
      <c r="T259" s="161"/>
      <c r="U259" s="161"/>
      <c r="V259" s="161"/>
      <c r="W259" s="162"/>
      <c r="AQ259" s="157" t="s">
        <v>130</v>
      </c>
      <c r="AR259" s="157" t="s">
        <v>81</v>
      </c>
      <c r="AS259" s="13" t="s">
        <v>81</v>
      </c>
      <c r="AT259" s="13" t="s">
        <v>4</v>
      </c>
      <c r="AU259" s="13" t="s">
        <v>79</v>
      </c>
      <c r="AV259" s="157" t="s">
        <v>120</v>
      </c>
    </row>
    <row r="260" spans="1:62" s="2" customFormat="1" ht="22.8">
      <c r="A260" s="29"/>
      <c r="B260" s="137"/>
      <c r="C260" s="177" t="s">
        <v>356</v>
      </c>
      <c r="D260" s="177" t="s">
        <v>187</v>
      </c>
      <c r="E260" s="178" t="s">
        <v>357</v>
      </c>
      <c r="F260" s="179" t="s">
        <v>358</v>
      </c>
      <c r="G260" s="180" t="s">
        <v>217</v>
      </c>
      <c r="H260" s="181">
        <v>5</v>
      </c>
      <c r="I260" s="182">
        <v>0</v>
      </c>
      <c r="J260" s="183">
        <v>0</v>
      </c>
      <c r="K260" s="182">
        <f>ROUND(O260*H260,2)</f>
        <v>0</v>
      </c>
      <c r="L260" s="184"/>
      <c r="M260" s="185" t="s">
        <v>1</v>
      </c>
      <c r="N260" s="145" t="s">
        <v>34</v>
      </c>
      <c r="O260" s="146">
        <f>I260+J260</f>
        <v>0</v>
      </c>
      <c r="P260" s="146">
        <f>ROUND(I260*H260,2)</f>
        <v>0</v>
      </c>
      <c r="Q260" s="146">
        <f>ROUND(J260*H260,2)</f>
        <v>0</v>
      </c>
      <c r="R260" s="147">
        <v>0</v>
      </c>
      <c r="S260" s="147">
        <f>R260*H260</f>
        <v>0</v>
      </c>
      <c r="T260" s="147">
        <v>0</v>
      </c>
      <c r="U260" s="147">
        <f>T260*H260</f>
        <v>0</v>
      </c>
      <c r="V260" s="147">
        <v>0</v>
      </c>
      <c r="W260" s="148">
        <f>V260*H260</f>
        <v>0</v>
      </c>
      <c r="X260" s="29"/>
      <c r="Y260" s="29"/>
      <c r="Z260" s="29"/>
      <c r="AA260" s="29"/>
      <c r="AB260" s="29"/>
      <c r="AO260" s="149" t="s">
        <v>177</v>
      </c>
      <c r="AQ260" s="149" t="s">
        <v>187</v>
      </c>
      <c r="AR260" s="149" t="s">
        <v>81</v>
      </c>
      <c r="AV260" s="17" t="s">
        <v>120</v>
      </c>
      <c r="BB260" s="150">
        <f>IF(N260="základní",K260,0)</f>
        <v>0</v>
      </c>
      <c r="BC260" s="150">
        <f>IF(N260="snížená",K260,0)</f>
        <v>0</v>
      </c>
      <c r="BD260" s="150">
        <f>IF(N260="zákl. přenesená",K260,0)</f>
        <v>0</v>
      </c>
      <c r="BE260" s="150">
        <f>IF(N260="sníž. přenesená",K260,0)</f>
        <v>0</v>
      </c>
      <c r="BF260" s="150">
        <f>IF(N260="nulová",K260,0)</f>
        <v>0</v>
      </c>
      <c r="BG260" s="17" t="s">
        <v>79</v>
      </c>
      <c r="BH260" s="150">
        <f>ROUND(O260*H260,2)</f>
        <v>0</v>
      </c>
      <c r="BI260" s="17" t="s">
        <v>126</v>
      </c>
      <c r="BJ260" s="149" t="s">
        <v>359</v>
      </c>
    </row>
    <row r="261" spans="1:62" s="2" customFormat="1" ht="24.15" customHeight="1">
      <c r="A261" s="29"/>
      <c r="B261" s="137"/>
      <c r="C261" s="138" t="s">
        <v>360</v>
      </c>
      <c r="D261" s="138" t="s">
        <v>122</v>
      </c>
      <c r="E261" s="139" t="s">
        <v>361</v>
      </c>
      <c r="F261" s="140" t="s">
        <v>362</v>
      </c>
      <c r="G261" s="141" t="s">
        <v>217</v>
      </c>
      <c r="H261" s="142">
        <v>1</v>
      </c>
      <c r="I261" s="143">
        <v>0</v>
      </c>
      <c r="J261" s="143">
        <v>0</v>
      </c>
      <c r="K261" s="143">
        <f>ROUND(O261*H261,2)</f>
        <v>0</v>
      </c>
      <c r="L261" s="30"/>
      <c r="M261" s="144" t="s">
        <v>1</v>
      </c>
      <c r="N261" s="145" t="s">
        <v>34</v>
      </c>
      <c r="O261" s="146">
        <f>I261+J261</f>
        <v>0</v>
      </c>
      <c r="P261" s="146">
        <f>ROUND(I261*H261,2)</f>
        <v>0</v>
      </c>
      <c r="Q261" s="146">
        <f>ROUND(J261*H261,2)</f>
        <v>0</v>
      </c>
      <c r="R261" s="147">
        <v>0</v>
      </c>
      <c r="S261" s="147">
        <f>R261*H261</f>
        <v>0</v>
      </c>
      <c r="T261" s="147">
        <v>0</v>
      </c>
      <c r="U261" s="147">
        <f>T261*H261</f>
        <v>0</v>
      </c>
      <c r="V261" s="147">
        <v>0</v>
      </c>
      <c r="W261" s="148">
        <f>V261*H261</f>
        <v>0</v>
      </c>
      <c r="X261" s="29"/>
      <c r="Y261" s="29"/>
      <c r="Z261" s="29"/>
      <c r="AA261" s="29"/>
      <c r="AB261" s="29"/>
      <c r="AO261" s="149" t="s">
        <v>126</v>
      </c>
      <c r="AQ261" s="149" t="s">
        <v>122</v>
      </c>
      <c r="AR261" s="149" t="s">
        <v>81</v>
      </c>
      <c r="AV261" s="17" t="s">
        <v>120</v>
      </c>
      <c r="BB261" s="150">
        <f>IF(N261="základní",K261,0)</f>
        <v>0</v>
      </c>
      <c r="BC261" s="150">
        <f>IF(N261="snížená",K261,0)</f>
        <v>0</v>
      </c>
      <c r="BD261" s="150">
        <f>IF(N261="zákl. přenesená",K261,0)</f>
        <v>0</v>
      </c>
      <c r="BE261" s="150">
        <f>IF(N261="sníž. přenesená",K261,0)</f>
        <v>0</v>
      </c>
      <c r="BF261" s="150">
        <f>IF(N261="nulová",K261,0)</f>
        <v>0</v>
      </c>
      <c r="BG261" s="17" t="s">
        <v>79</v>
      </c>
      <c r="BH261" s="150">
        <f>ROUND(O261*H261,2)</f>
        <v>0</v>
      </c>
      <c r="BI261" s="17" t="s">
        <v>126</v>
      </c>
      <c r="BJ261" s="149" t="s">
        <v>363</v>
      </c>
    </row>
    <row r="262" spans="1:62" s="2" customFormat="1">
      <c r="A262" s="29"/>
      <c r="B262" s="30"/>
      <c r="C262" s="29"/>
      <c r="D262" s="151" t="s">
        <v>128</v>
      </c>
      <c r="E262" s="29"/>
      <c r="F262" s="152" t="s">
        <v>364</v>
      </c>
      <c r="G262" s="29"/>
      <c r="H262" s="29"/>
      <c r="I262" s="29"/>
      <c r="J262" s="29"/>
      <c r="K262" s="29"/>
      <c r="L262" s="30"/>
      <c r="M262" s="153"/>
      <c r="N262" s="154"/>
      <c r="O262" s="55"/>
      <c r="P262" s="55"/>
      <c r="Q262" s="55"/>
      <c r="R262" s="55"/>
      <c r="S262" s="55"/>
      <c r="T262" s="55"/>
      <c r="U262" s="55"/>
      <c r="V262" s="55"/>
      <c r="W262" s="56"/>
      <c r="X262" s="29"/>
      <c r="Y262" s="29"/>
      <c r="Z262" s="29"/>
      <c r="AA262" s="29"/>
      <c r="AB262" s="29"/>
      <c r="AQ262" s="17" t="s">
        <v>128</v>
      </c>
      <c r="AR262" s="17" t="s">
        <v>81</v>
      </c>
    </row>
    <row r="263" spans="1:62" s="13" customFormat="1">
      <c r="B263" s="155"/>
      <c r="D263" s="156" t="s">
        <v>130</v>
      </c>
      <c r="E263" s="157" t="s">
        <v>1</v>
      </c>
      <c r="F263" s="158" t="s">
        <v>79</v>
      </c>
      <c r="H263" s="159"/>
      <c r="L263" s="155"/>
      <c r="M263" s="160"/>
      <c r="N263" s="161"/>
      <c r="O263" s="161"/>
      <c r="P263" s="161"/>
      <c r="Q263" s="161"/>
      <c r="R263" s="161"/>
      <c r="S263" s="161"/>
      <c r="T263" s="161"/>
      <c r="U263" s="161"/>
      <c r="V263" s="161"/>
      <c r="W263" s="162"/>
      <c r="AQ263" s="157" t="s">
        <v>130</v>
      </c>
      <c r="AR263" s="157" t="s">
        <v>81</v>
      </c>
      <c r="AS263" s="13" t="s">
        <v>81</v>
      </c>
      <c r="AT263" s="13" t="s">
        <v>4</v>
      </c>
      <c r="AU263" s="13" t="s">
        <v>79</v>
      </c>
      <c r="AV263" s="157" t="s">
        <v>120</v>
      </c>
    </row>
    <row r="264" spans="1:62" s="2" customFormat="1" ht="24.15" customHeight="1">
      <c r="A264" s="29"/>
      <c r="B264" s="137"/>
      <c r="C264" s="177" t="s">
        <v>365</v>
      </c>
      <c r="D264" s="177" t="s">
        <v>187</v>
      </c>
      <c r="E264" s="178" t="s">
        <v>366</v>
      </c>
      <c r="F264" s="179" t="s">
        <v>367</v>
      </c>
      <c r="G264" s="180" t="s">
        <v>217</v>
      </c>
      <c r="H264" s="181">
        <v>1</v>
      </c>
      <c r="I264" s="182">
        <v>0</v>
      </c>
      <c r="J264" s="183">
        <v>0</v>
      </c>
      <c r="K264" s="182">
        <f>ROUND(O264*H264,2)</f>
        <v>0</v>
      </c>
      <c r="L264" s="184"/>
      <c r="M264" s="185" t="s">
        <v>1</v>
      </c>
      <c r="N264" s="145" t="s">
        <v>34</v>
      </c>
      <c r="O264" s="146">
        <f>I264+J264</f>
        <v>0</v>
      </c>
      <c r="P264" s="146">
        <f>ROUND(I264*H264,2)</f>
        <v>0</v>
      </c>
      <c r="Q264" s="146">
        <f>ROUND(J264*H264,2)</f>
        <v>0</v>
      </c>
      <c r="R264" s="147">
        <v>0</v>
      </c>
      <c r="S264" s="147">
        <f>R264*H264</f>
        <v>0</v>
      </c>
      <c r="T264" s="147">
        <v>0</v>
      </c>
      <c r="U264" s="147">
        <f>T264*H264</f>
        <v>0</v>
      </c>
      <c r="V264" s="147">
        <v>0</v>
      </c>
      <c r="W264" s="148">
        <f>V264*H264</f>
        <v>0</v>
      </c>
      <c r="X264" s="29"/>
      <c r="Y264" s="29"/>
      <c r="Z264" s="29"/>
      <c r="AA264" s="29"/>
      <c r="AB264" s="29"/>
      <c r="AO264" s="149" t="s">
        <v>177</v>
      </c>
      <c r="AQ264" s="149" t="s">
        <v>187</v>
      </c>
      <c r="AR264" s="149" t="s">
        <v>81</v>
      </c>
      <c r="AV264" s="17" t="s">
        <v>120</v>
      </c>
      <c r="BB264" s="150">
        <f>IF(N264="základní",K264,0)</f>
        <v>0</v>
      </c>
      <c r="BC264" s="150">
        <f>IF(N264="snížená",K264,0)</f>
        <v>0</v>
      </c>
      <c r="BD264" s="150">
        <f>IF(N264="zákl. přenesená",K264,0)</f>
        <v>0</v>
      </c>
      <c r="BE264" s="150">
        <f>IF(N264="sníž. přenesená",K264,0)</f>
        <v>0</v>
      </c>
      <c r="BF264" s="150">
        <f>IF(N264="nulová",K264,0)</f>
        <v>0</v>
      </c>
      <c r="BG264" s="17" t="s">
        <v>79</v>
      </c>
      <c r="BH264" s="150">
        <f>ROUND(O264*H264,2)</f>
        <v>0</v>
      </c>
      <c r="BI264" s="17" t="s">
        <v>126</v>
      </c>
      <c r="BJ264" s="149" t="s">
        <v>368</v>
      </c>
    </row>
    <row r="265" spans="1:62" s="2" customFormat="1" ht="24.15" customHeight="1">
      <c r="A265" s="29"/>
      <c r="B265" s="137"/>
      <c r="C265" s="138" t="s">
        <v>369</v>
      </c>
      <c r="D265" s="138" t="s">
        <v>122</v>
      </c>
      <c r="E265" s="139" t="s">
        <v>370</v>
      </c>
      <c r="F265" s="140" t="s">
        <v>371</v>
      </c>
      <c r="G265" s="141" t="s">
        <v>217</v>
      </c>
      <c r="H265" s="142">
        <v>4</v>
      </c>
      <c r="I265" s="143">
        <v>0</v>
      </c>
      <c r="J265" s="143">
        <v>0</v>
      </c>
      <c r="K265" s="143">
        <f>ROUND(O265*H265,2)</f>
        <v>0</v>
      </c>
      <c r="L265" s="30"/>
      <c r="M265" s="144" t="s">
        <v>1</v>
      </c>
      <c r="N265" s="145" t="s">
        <v>34</v>
      </c>
      <c r="O265" s="146">
        <f>I265+J265</f>
        <v>0</v>
      </c>
      <c r="P265" s="146">
        <f>ROUND(I265*H265,2)</f>
        <v>0</v>
      </c>
      <c r="Q265" s="146">
        <f>ROUND(J265*H265,2)</f>
        <v>0</v>
      </c>
      <c r="R265" s="147">
        <v>0</v>
      </c>
      <c r="S265" s="147">
        <f>R265*H265</f>
        <v>0</v>
      </c>
      <c r="T265" s="147">
        <v>0</v>
      </c>
      <c r="U265" s="147">
        <f>T265*H265</f>
        <v>0</v>
      </c>
      <c r="V265" s="147">
        <v>0</v>
      </c>
      <c r="W265" s="148">
        <f>V265*H265</f>
        <v>0</v>
      </c>
      <c r="X265" s="29"/>
      <c r="Y265" s="29"/>
      <c r="Z265" s="29"/>
      <c r="AA265" s="29"/>
      <c r="AB265" s="29"/>
      <c r="AO265" s="149" t="s">
        <v>126</v>
      </c>
      <c r="AQ265" s="149" t="s">
        <v>122</v>
      </c>
      <c r="AR265" s="149" t="s">
        <v>81</v>
      </c>
      <c r="AV265" s="17" t="s">
        <v>120</v>
      </c>
      <c r="BB265" s="150">
        <f>IF(N265="základní",K265,0)</f>
        <v>0</v>
      </c>
      <c r="BC265" s="150">
        <f>IF(N265="snížená",K265,0)</f>
        <v>0</v>
      </c>
      <c r="BD265" s="150">
        <f>IF(N265="zákl. přenesená",K265,0)</f>
        <v>0</v>
      </c>
      <c r="BE265" s="150">
        <f>IF(N265="sníž. přenesená",K265,0)</f>
        <v>0</v>
      </c>
      <c r="BF265" s="150">
        <f>IF(N265="nulová",K265,0)</f>
        <v>0</v>
      </c>
      <c r="BG265" s="17" t="s">
        <v>79</v>
      </c>
      <c r="BH265" s="150">
        <f>ROUND(O265*H265,2)</f>
        <v>0</v>
      </c>
      <c r="BI265" s="17" t="s">
        <v>126</v>
      </c>
      <c r="BJ265" s="149" t="s">
        <v>372</v>
      </c>
    </row>
    <row r="266" spans="1:62" s="2" customFormat="1">
      <c r="A266" s="29"/>
      <c r="B266" s="30"/>
      <c r="C266" s="29"/>
      <c r="D266" s="151" t="s">
        <v>128</v>
      </c>
      <c r="E266" s="29"/>
      <c r="F266" s="152" t="s">
        <v>373</v>
      </c>
      <c r="G266" s="29"/>
      <c r="H266" s="29"/>
      <c r="I266" s="29"/>
      <c r="J266" s="29"/>
      <c r="K266" s="29"/>
      <c r="L266" s="30"/>
      <c r="M266" s="153"/>
      <c r="N266" s="154"/>
      <c r="O266" s="55"/>
      <c r="P266" s="55"/>
      <c r="Q266" s="55"/>
      <c r="R266" s="55"/>
      <c r="S266" s="55"/>
      <c r="T266" s="55"/>
      <c r="U266" s="55"/>
      <c r="V266" s="55"/>
      <c r="W266" s="56"/>
      <c r="X266" s="29"/>
      <c r="Y266" s="29"/>
      <c r="Z266" s="29"/>
      <c r="AA266" s="29"/>
      <c r="AB266" s="29"/>
      <c r="AQ266" s="17" t="s">
        <v>128</v>
      </c>
      <c r="AR266" s="17" t="s">
        <v>81</v>
      </c>
    </row>
    <row r="267" spans="1:62" s="13" customFormat="1">
      <c r="B267" s="155"/>
      <c r="D267" s="156" t="s">
        <v>130</v>
      </c>
      <c r="E267" s="157" t="s">
        <v>1</v>
      </c>
      <c r="F267" s="158" t="s">
        <v>126</v>
      </c>
      <c r="H267" s="159"/>
      <c r="L267" s="155"/>
      <c r="M267" s="160"/>
      <c r="N267" s="161"/>
      <c r="O267" s="161"/>
      <c r="P267" s="161"/>
      <c r="Q267" s="161"/>
      <c r="R267" s="161"/>
      <c r="S267" s="161"/>
      <c r="T267" s="161"/>
      <c r="U267" s="161"/>
      <c r="V267" s="161"/>
      <c r="W267" s="162"/>
      <c r="AQ267" s="157" t="s">
        <v>130</v>
      </c>
      <c r="AR267" s="157" t="s">
        <v>81</v>
      </c>
      <c r="AS267" s="13" t="s">
        <v>81</v>
      </c>
      <c r="AT267" s="13" t="s">
        <v>4</v>
      </c>
      <c r="AU267" s="13" t="s">
        <v>79</v>
      </c>
      <c r="AV267" s="157" t="s">
        <v>120</v>
      </c>
    </row>
    <row r="268" spans="1:62" s="2" customFormat="1" ht="24.15" customHeight="1">
      <c r="A268" s="29"/>
      <c r="B268" s="137"/>
      <c r="C268" s="177" t="s">
        <v>374</v>
      </c>
      <c r="D268" s="177" t="s">
        <v>187</v>
      </c>
      <c r="E268" s="178" t="s">
        <v>375</v>
      </c>
      <c r="F268" s="179" t="s">
        <v>376</v>
      </c>
      <c r="G268" s="180" t="s">
        <v>217</v>
      </c>
      <c r="H268" s="181">
        <v>4</v>
      </c>
      <c r="I268" s="182">
        <v>0</v>
      </c>
      <c r="J268" s="183">
        <v>0</v>
      </c>
      <c r="K268" s="182">
        <f>ROUND(O268*H268,2)</f>
        <v>0</v>
      </c>
      <c r="L268" s="184"/>
      <c r="M268" s="185" t="s">
        <v>1</v>
      </c>
      <c r="N268" s="145" t="s">
        <v>34</v>
      </c>
      <c r="O268" s="146">
        <f>I268+J268</f>
        <v>0</v>
      </c>
      <c r="P268" s="146">
        <f>ROUND(I268*H268,2)</f>
        <v>0</v>
      </c>
      <c r="Q268" s="146">
        <f>ROUND(J268*H268,2)</f>
        <v>0</v>
      </c>
      <c r="R268" s="147">
        <v>0</v>
      </c>
      <c r="S268" s="147">
        <f>R268*H268</f>
        <v>0</v>
      </c>
      <c r="T268" s="147">
        <v>0</v>
      </c>
      <c r="U268" s="147">
        <f>T268*H268</f>
        <v>0</v>
      </c>
      <c r="V268" s="147">
        <v>0</v>
      </c>
      <c r="W268" s="148">
        <f>V268*H268</f>
        <v>0</v>
      </c>
      <c r="X268" s="29"/>
      <c r="Y268" s="29"/>
      <c r="Z268" s="29"/>
      <c r="AA268" s="29"/>
      <c r="AB268" s="29"/>
      <c r="AO268" s="149" t="s">
        <v>177</v>
      </c>
      <c r="AQ268" s="149" t="s">
        <v>187</v>
      </c>
      <c r="AR268" s="149" t="s">
        <v>81</v>
      </c>
      <c r="AV268" s="17" t="s">
        <v>120</v>
      </c>
      <c r="BB268" s="150">
        <f>IF(N268="základní",K268,0)</f>
        <v>0</v>
      </c>
      <c r="BC268" s="150">
        <f>IF(N268="snížená",K268,0)</f>
        <v>0</v>
      </c>
      <c r="BD268" s="150">
        <f>IF(N268="zákl. přenesená",K268,0)</f>
        <v>0</v>
      </c>
      <c r="BE268" s="150">
        <f>IF(N268="sníž. přenesená",K268,0)</f>
        <v>0</v>
      </c>
      <c r="BF268" s="150">
        <f>IF(N268="nulová",K268,0)</f>
        <v>0</v>
      </c>
      <c r="BG268" s="17" t="s">
        <v>79</v>
      </c>
      <c r="BH268" s="150">
        <f>ROUND(O268*H268,2)</f>
        <v>0</v>
      </c>
      <c r="BI268" s="17" t="s">
        <v>126</v>
      </c>
      <c r="BJ268" s="149" t="s">
        <v>377</v>
      </c>
    </row>
    <row r="269" spans="1:62" s="2" customFormat="1" ht="24.15" customHeight="1">
      <c r="A269" s="29"/>
      <c r="B269" s="137"/>
      <c r="C269" s="138" t="s">
        <v>378</v>
      </c>
      <c r="D269" s="138" t="s">
        <v>122</v>
      </c>
      <c r="E269" s="139" t="s">
        <v>379</v>
      </c>
      <c r="F269" s="140" t="s">
        <v>380</v>
      </c>
      <c r="G269" s="141" t="s">
        <v>217</v>
      </c>
      <c r="H269" s="142">
        <v>5</v>
      </c>
      <c r="I269" s="143">
        <v>0</v>
      </c>
      <c r="J269" s="143">
        <v>0</v>
      </c>
      <c r="K269" s="143">
        <f>ROUND(O269*H269,2)</f>
        <v>0</v>
      </c>
      <c r="L269" s="30"/>
      <c r="M269" s="144" t="s">
        <v>1</v>
      </c>
      <c r="N269" s="145" t="s">
        <v>34</v>
      </c>
      <c r="O269" s="146">
        <f>I269+J269</f>
        <v>0</v>
      </c>
      <c r="P269" s="146">
        <f>ROUND(I269*H269,2)</f>
        <v>0</v>
      </c>
      <c r="Q269" s="146">
        <f>ROUND(J269*H269,2)</f>
        <v>0</v>
      </c>
      <c r="R269" s="147">
        <v>0</v>
      </c>
      <c r="S269" s="147">
        <f>R269*H269</f>
        <v>0</v>
      </c>
      <c r="T269" s="147">
        <v>0</v>
      </c>
      <c r="U269" s="147">
        <f>T269*H269</f>
        <v>0</v>
      </c>
      <c r="V269" s="147">
        <v>0</v>
      </c>
      <c r="W269" s="148">
        <f>V269*H269</f>
        <v>0</v>
      </c>
      <c r="X269" s="29"/>
      <c r="Y269" s="29"/>
      <c r="Z269" s="29"/>
      <c r="AA269" s="29"/>
      <c r="AB269" s="29"/>
      <c r="AO269" s="149" t="s">
        <v>126</v>
      </c>
      <c r="AQ269" s="149" t="s">
        <v>122</v>
      </c>
      <c r="AR269" s="149" t="s">
        <v>81</v>
      </c>
      <c r="AV269" s="17" t="s">
        <v>120</v>
      </c>
      <c r="BB269" s="150">
        <f>IF(N269="základní",K269,0)</f>
        <v>0</v>
      </c>
      <c r="BC269" s="150">
        <f>IF(N269="snížená",K269,0)</f>
        <v>0</v>
      </c>
      <c r="BD269" s="150">
        <f>IF(N269="zákl. přenesená",K269,0)</f>
        <v>0</v>
      </c>
      <c r="BE269" s="150">
        <f>IF(N269="sníž. přenesená",K269,0)</f>
        <v>0</v>
      </c>
      <c r="BF269" s="150">
        <f>IF(N269="nulová",K269,0)</f>
        <v>0</v>
      </c>
      <c r="BG269" s="17" t="s">
        <v>79</v>
      </c>
      <c r="BH269" s="150">
        <f>ROUND(O269*H269,2)</f>
        <v>0</v>
      </c>
      <c r="BI269" s="17" t="s">
        <v>126</v>
      </c>
      <c r="BJ269" s="149" t="s">
        <v>381</v>
      </c>
    </row>
    <row r="270" spans="1:62" s="2" customFormat="1">
      <c r="A270" s="29"/>
      <c r="B270" s="30"/>
      <c r="C270" s="29"/>
      <c r="D270" s="151" t="s">
        <v>128</v>
      </c>
      <c r="E270" s="29"/>
      <c r="F270" s="152" t="s">
        <v>382</v>
      </c>
      <c r="G270" s="29"/>
      <c r="H270" s="29"/>
      <c r="I270" s="29"/>
      <c r="J270" s="29"/>
      <c r="K270" s="29"/>
      <c r="L270" s="30"/>
      <c r="M270" s="153"/>
      <c r="N270" s="154"/>
      <c r="O270" s="55"/>
      <c r="P270" s="55"/>
      <c r="Q270" s="55"/>
      <c r="R270" s="55"/>
      <c r="S270" s="55"/>
      <c r="T270" s="55"/>
      <c r="U270" s="55"/>
      <c r="V270" s="55"/>
      <c r="W270" s="56"/>
      <c r="X270" s="29"/>
      <c r="Y270" s="29"/>
      <c r="Z270" s="29"/>
      <c r="AA270" s="29"/>
      <c r="AB270" s="29"/>
      <c r="AQ270" s="17" t="s">
        <v>128</v>
      </c>
      <c r="AR270" s="17" t="s">
        <v>81</v>
      </c>
    </row>
    <row r="271" spans="1:62" s="13" customFormat="1">
      <c r="B271" s="155"/>
      <c r="D271" s="156" t="s">
        <v>130</v>
      </c>
      <c r="E271" s="157" t="s">
        <v>1</v>
      </c>
      <c r="F271" s="158" t="s">
        <v>151</v>
      </c>
      <c r="H271" s="159"/>
      <c r="L271" s="155"/>
      <c r="M271" s="160"/>
      <c r="N271" s="161"/>
      <c r="O271" s="161"/>
      <c r="P271" s="161"/>
      <c r="Q271" s="161"/>
      <c r="R271" s="161"/>
      <c r="S271" s="161"/>
      <c r="T271" s="161"/>
      <c r="U271" s="161"/>
      <c r="V271" s="161"/>
      <c r="W271" s="162"/>
      <c r="AQ271" s="157" t="s">
        <v>130</v>
      </c>
      <c r="AR271" s="157" t="s">
        <v>81</v>
      </c>
      <c r="AS271" s="13" t="s">
        <v>81</v>
      </c>
      <c r="AT271" s="13" t="s">
        <v>4</v>
      </c>
      <c r="AU271" s="13" t="s">
        <v>79</v>
      </c>
      <c r="AV271" s="157" t="s">
        <v>120</v>
      </c>
    </row>
    <row r="272" spans="1:62" s="2" customFormat="1" ht="33" customHeight="1">
      <c r="A272" s="29"/>
      <c r="B272" s="137"/>
      <c r="C272" s="177" t="s">
        <v>383</v>
      </c>
      <c r="D272" s="177" t="s">
        <v>187</v>
      </c>
      <c r="E272" s="178" t="s">
        <v>384</v>
      </c>
      <c r="F272" s="179" t="s">
        <v>385</v>
      </c>
      <c r="G272" s="180" t="s">
        <v>217</v>
      </c>
      <c r="H272" s="181">
        <v>5</v>
      </c>
      <c r="I272" s="182">
        <v>0</v>
      </c>
      <c r="J272" s="183">
        <v>0</v>
      </c>
      <c r="K272" s="182">
        <f>ROUND(O272*H272,2)</f>
        <v>0</v>
      </c>
      <c r="L272" s="184"/>
      <c r="M272" s="185" t="s">
        <v>1</v>
      </c>
      <c r="N272" s="145" t="s">
        <v>34</v>
      </c>
      <c r="O272" s="146">
        <f>I272+J272</f>
        <v>0</v>
      </c>
      <c r="P272" s="146">
        <f>ROUND(I272*H272,2)</f>
        <v>0</v>
      </c>
      <c r="Q272" s="146">
        <f>ROUND(J272*H272,2)</f>
        <v>0</v>
      </c>
      <c r="R272" s="147">
        <v>0</v>
      </c>
      <c r="S272" s="147">
        <f>R272*H272</f>
        <v>0</v>
      </c>
      <c r="T272" s="147">
        <v>0</v>
      </c>
      <c r="U272" s="147">
        <f>T272*H272</f>
        <v>0</v>
      </c>
      <c r="V272" s="147">
        <v>0</v>
      </c>
      <c r="W272" s="148">
        <f>V272*H272</f>
        <v>0</v>
      </c>
      <c r="X272" s="29"/>
      <c r="Y272" s="29"/>
      <c r="Z272" s="29"/>
      <c r="AA272" s="29"/>
      <c r="AB272" s="29"/>
      <c r="AO272" s="149" t="s">
        <v>177</v>
      </c>
      <c r="AQ272" s="149" t="s">
        <v>187</v>
      </c>
      <c r="AR272" s="149" t="s">
        <v>81</v>
      </c>
      <c r="AV272" s="17" t="s">
        <v>120</v>
      </c>
      <c r="BB272" s="150">
        <f>IF(N272="základní",K272,0)</f>
        <v>0</v>
      </c>
      <c r="BC272" s="150">
        <f>IF(N272="snížená",K272,0)</f>
        <v>0</v>
      </c>
      <c r="BD272" s="150">
        <f>IF(N272="zákl. přenesená",K272,0)</f>
        <v>0</v>
      </c>
      <c r="BE272" s="150">
        <f>IF(N272="sníž. přenesená",K272,0)</f>
        <v>0</v>
      </c>
      <c r="BF272" s="150">
        <f>IF(N272="nulová",K272,0)</f>
        <v>0</v>
      </c>
      <c r="BG272" s="17" t="s">
        <v>79</v>
      </c>
      <c r="BH272" s="150">
        <f>ROUND(O272*H272,2)</f>
        <v>0</v>
      </c>
      <c r="BI272" s="17" t="s">
        <v>126</v>
      </c>
      <c r="BJ272" s="149" t="s">
        <v>386</v>
      </c>
    </row>
    <row r="273" spans="1:62" s="2" customFormat="1" ht="37.950000000000003" customHeight="1">
      <c r="A273" s="29"/>
      <c r="B273" s="137"/>
      <c r="C273" s="138" t="s">
        <v>387</v>
      </c>
      <c r="D273" s="138" t="s">
        <v>122</v>
      </c>
      <c r="E273" s="139" t="s">
        <v>388</v>
      </c>
      <c r="F273" s="140" t="s">
        <v>389</v>
      </c>
      <c r="G273" s="141" t="s">
        <v>217</v>
      </c>
      <c r="H273" s="142">
        <v>2</v>
      </c>
      <c r="I273" s="143">
        <v>0</v>
      </c>
      <c r="J273" s="143">
        <v>0</v>
      </c>
      <c r="K273" s="143">
        <f>ROUND(O273*H273,2)</f>
        <v>0</v>
      </c>
      <c r="L273" s="30"/>
      <c r="M273" s="144" t="s">
        <v>1</v>
      </c>
      <c r="N273" s="145" t="s">
        <v>34</v>
      </c>
      <c r="O273" s="146">
        <f>I273+J273</f>
        <v>0</v>
      </c>
      <c r="P273" s="146">
        <f>ROUND(I273*H273,2)</f>
        <v>0</v>
      </c>
      <c r="Q273" s="146">
        <f>ROUND(J273*H273,2)</f>
        <v>0</v>
      </c>
      <c r="R273" s="147">
        <v>0</v>
      </c>
      <c r="S273" s="147">
        <f>R273*H273</f>
        <v>0</v>
      </c>
      <c r="T273" s="147">
        <v>0</v>
      </c>
      <c r="U273" s="147">
        <f>T273*H273</f>
        <v>0</v>
      </c>
      <c r="V273" s="147">
        <v>0</v>
      </c>
      <c r="W273" s="148">
        <f>V273*H273</f>
        <v>0</v>
      </c>
      <c r="X273" s="29"/>
      <c r="Y273" s="29"/>
      <c r="Z273" s="29"/>
      <c r="AA273" s="29"/>
      <c r="AB273" s="29"/>
      <c r="AO273" s="149" t="s">
        <v>126</v>
      </c>
      <c r="AQ273" s="149" t="s">
        <v>122</v>
      </c>
      <c r="AR273" s="149" t="s">
        <v>81</v>
      </c>
      <c r="AV273" s="17" t="s">
        <v>120</v>
      </c>
      <c r="BB273" s="150">
        <f>IF(N273="základní",K273,0)</f>
        <v>0</v>
      </c>
      <c r="BC273" s="150">
        <f>IF(N273="snížená",K273,0)</f>
        <v>0</v>
      </c>
      <c r="BD273" s="150">
        <f>IF(N273="zákl. přenesená",K273,0)</f>
        <v>0</v>
      </c>
      <c r="BE273" s="150">
        <f>IF(N273="sníž. přenesená",K273,0)</f>
        <v>0</v>
      </c>
      <c r="BF273" s="150">
        <f>IF(N273="nulová",K273,0)</f>
        <v>0</v>
      </c>
      <c r="BG273" s="17" t="s">
        <v>79</v>
      </c>
      <c r="BH273" s="150">
        <f>ROUND(O273*H273,2)</f>
        <v>0</v>
      </c>
      <c r="BI273" s="17" t="s">
        <v>126</v>
      </c>
      <c r="BJ273" s="149" t="s">
        <v>390</v>
      </c>
    </row>
    <row r="274" spans="1:62" s="2" customFormat="1">
      <c r="A274" s="29"/>
      <c r="B274" s="30"/>
      <c r="C274" s="29"/>
      <c r="D274" s="151" t="s">
        <v>128</v>
      </c>
      <c r="E274" s="29"/>
      <c r="F274" s="152" t="s">
        <v>391</v>
      </c>
      <c r="G274" s="29"/>
      <c r="H274" s="29"/>
      <c r="I274" s="29"/>
      <c r="J274" s="29"/>
      <c r="K274" s="29"/>
      <c r="L274" s="30"/>
      <c r="M274" s="153"/>
      <c r="N274" s="154"/>
      <c r="O274" s="55"/>
      <c r="P274" s="55"/>
      <c r="Q274" s="55"/>
      <c r="R274" s="55"/>
      <c r="S274" s="55"/>
      <c r="T274" s="55"/>
      <c r="U274" s="55"/>
      <c r="V274" s="55"/>
      <c r="W274" s="56"/>
      <c r="X274" s="29"/>
      <c r="Y274" s="29"/>
      <c r="Z274" s="29"/>
      <c r="AA274" s="29"/>
      <c r="AB274" s="29"/>
      <c r="AQ274" s="17" t="s">
        <v>128</v>
      </c>
      <c r="AR274" s="17" t="s">
        <v>81</v>
      </c>
    </row>
    <row r="275" spans="1:62" s="13" customFormat="1">
      <c r="B275" s="155"/>
      <c r="D275" s="156" t="s">
        <v>130</v>
      </c>
      <c r="E275" s="157" t="s">
        <v>1</v>
      </c>
      <c r="F275" s="158" t="s">
        <v>81</v>
      </c>
      <c r="H275" s="159"/>
      <c r="L275" s="155"/>
      <c r="M275" s="160"/>
      <c r="N275" s="161"/>
      <c r="O275" s="161"/>
      <c r="P275" s="161"/>
      <c r="Q275" s="161"/>
      <c r="R275" s="161"/>
      <c r="S275" s="161"/>
      <c r="T275" s="161"/>
      <c r="U275" s="161"/>
      <c r="V275" s="161"/>
      <c r="W275" s="162"/>
      <c r="AQ275" s="157" t="s">
        <v>130</v>
      </c>
      <c r="AR275" s="157" t="s">
        <v>81</v>
      </c>
      <c r="AS275" s="13" t="s">
        <v>81</v>
      </c>
      <c r="AT275" s="13" t="s">
        <v>4</v>
      </c>
      <c r="AU275" s="13" t="s">
        <v>79</v>
      </c>
      <c r="AV275" s="157" t="s">
        <v>120</v>
      </c>
    </row>
    <row r="276" spans="1:62" s="2" customFormat="1" ht="37.950000000000003" customHeight="1">
      <c r="A276" s="29"/>
      <c r="B276" s="137"/>
      <c r="C276" s="138" t="s">
        <v>392</v>
      </c>
      <c r="D276" s="138" t="s">
        <v>122</v>
      </c>
      <c r="E276" s="139" t="s">
        <v>393</v>
      </c>
      <c r="F276" s="140" t="s">
        <v>394</v>
      </c>
      <c r="G276" s="141" t="s">
        <v>217</v>
      </c>
      <c r="H276" s="142">
        <v>2</v>
      </c>
      <c r="I276" s="143">
        <v>0</v>
      </c>
      <c r="J276" s="143">
        <v>0</v>
      </c>
      <c r="K276" s="143">
        <f>ROUND(O276*H276,2)</f>
        <v>0</v>
      </c>
      <c r="L276" s="30"/>
      <c r="M276" s="144" t="s">
        <v>1</v>
      </c>
      <c r="N276" s="145" t="s">
        <v>34</v>
      </c>
      <c r="O276" s="146">
        <f>I276+J276</f>
        <v>0</v>
      </c>
      <c r="P276" s="146">
        <f>ROUND(I276*H276,2)</f>
        <v>0</v>
      </c>
      <c r="Q276" s="146">
        <f>ROUND(J276*H276,2)</f>
        <v>0</v>
      </c>
      <c r="R276" s="147">
        <v>0</v>
      </c>
      <c r="S276" s="147">
        <f>R276*H276</f>
        <v>0</v>
      </c>
      <c r="T276" s="147">
        <v>0</v>
      </c>
      <c r="U276" s="147">
        <f>T276*H276</f>
        <v>0</v>
      </c>
      <c r="V276" s="147">
        <v>0</v>
      </c>
      <c r="W276" s="148">
        <f>V276*H276</f>
        <v>0</v>
      </c>
      <c r="X276" s="29"/>
      <c r="Y276" s="29"/>
      <c r="Z276" s="29"/>
      <c r="AA276" s="29"/>
      <c r="AB276" s="29"/>
      <c r="AO276" s="149" t="s">
        <v>126</v>
      </c>
      <c r="AQ276" s="149" t="s">
        <v>122</v>
      </c>
      <c r="AR276" s="149" t="s">
        <v>81</v>
      </c>
      <c r="AV276" s="17" t="s">
        <v>120</v>
      </c>
      <c r="BB276" s="150">
        <f>IF(N276="základní",K276,0)</f>
        <v>0</v>
      </c>
      <c r="BC276" s="150">
        <f>IF(N276="snížená",K276,0)</f>
        <v>0</v>
      </c>
      <c r="BD276" s="150">
        <f>IF(N276="zákl. přenesená",K276,0)</f>
        <v>0</v>
      </c>
      <c r="BE276" s="150">
        <f>IF(N276="sníž. přenesená",K276,0)</f>
        <v>0</v>
      </c>
      <c r="BF276" s="150">
        <f>IF(N276="nulová",K276,0)</f>
        <v>0</v>
      </c>
      <c r="BG276" s="17" t="s">
        <v>79</v>
      </c>
      <c r="BH276" s="150">
        <f>ROUND(O276*H276,2)</f>
        <v>0</v>
      </c>
      <c r="BI276" s="17" t="s">
        <v>126</v>
      </c>
      <c r="BJ276" s="149" t="s">
        <v>395</v>
      </c>
    </row>
    <row r="277" spans="1:62" s="2" customFormat="1">
      <c r="A277" s="29"/>
      <c r="B277" s="30"/>
      <c r="C277" s="29"/>
      <c r="D277" s="151" t="s">
        <v>128</v>
      </c>
      <c r="E277" s="29"/>
      <c r="F277" s="152" t="s">
        <v>396</v>
      </c>
      <c r="G277" s="29"/>
      <c r="H277" s="29"/>
      <c r="I277" s="29"/>
      <c r="J277" s="29"/>
      <c r="K277" s="29"/>
      <c r="L277" s="30"/>
      <c r="M277" s="153"/>
      <c r="N277" s="154"/>
      <c r="O277" s="55"/>
      <c r="P277" s="55"/>
      <c r="Q277" s="55"/>
      <c r="R277" s="55"/>
      <c r="S277" s="55"/>
      <c r="T277" s="55"/>
      <c r="U277" s="55"/>
      <c r="V277" s="55"/>
      <c r="W277" s="56"/>
      <c r="X277" s="29"/>
      <c r="Y277" s="29"/>
      <c r="Z277" s="29"/>
      <c r="AA277" s="29"/>
      <c r="AB277" s="29"/>
      <c r="AQ277" s="17" t="s">
        <v>128</v>
      </c>
      <c r="AR277" s="17" t="s">
        <v>81</v>
      </c>
    </row>
    <row r="278" spans="1:62" s="13" customFormat="1">
      <c r="B278" s="155"/>
      <c r="D278" s="156" t="s">
        <v>130</v>
      </c>
      <c r="E278" s="157" t="s">
        <v>1</v>
      </c>
      <c r="F278" s="158" t="s">
        <v>81</v>
      </c>
      <c r="H278" s="159"/>
      <c r="L278" s="155"/>
      <c r="M278" s="160"/>
      <c r="N278" s="161"/>
      <c r="O278" s="161"/>
      <c r="P278" s="161"/>
      <c r="Q278" s="161"/>
      <c r="R278" s="161"/>
      <c r="S278" s="161"/>
      <c r="T278" s="161"/>
      <c r="U278" s="161"/>
      <c r="V278" s="161"/>
      <c r="W278" s="162"/>
      <c r="AQ278" s="157" t="s">
        <v>130</v>
      </c>
      <c r="AR278" s="157" t="s">
        <v>81</v>
      </c>
      <c r="AS278" s="13" t="s">
        <v>81</v>
      </c>
      <c r="AT278" s="13" t="s">
        <v>4</v>
      </c>
      <c r="AU278" s="13" t="s">
        <v>79</v>
      </c>
      <c r="AV278" s="157" t="s">
        <v>120</v>
      </c>
    </row>
    <row r="279" spans="1:62" s="2" customFormat="1" ht="44.25" customHeight="1">
      <c r="A279" s="29"/>
      <c r="B279" s="137"/>
      <c r="C279" s="138" t="s">
        <v>397</v>
      </c>
      <c r="D279" s="138" t="s">
        <v>122</v>
      </c>
      <c r="E279" s="139" t="s">
        <v>398</v>
      </c>
      <c r="F279" s="140" t="s">
        <v>399</v>
      </c>
      <c r="G279" s="141" t="s">
        <v>217</v>
      </c>
      <c r="H279" s="142">
        <v>2</v>
      </c>
      <c r="I279" s="143">
        <v>0</v>
      </c>
      <c r="J279" s="143">
        <v>0</v>
      </c>
      <c r="K279" s="143">
        <f>ROUND(O279*H279,2)</f>
        <v>0</v>
      </c>
      <c r="L279" s="30"/>
      <c r="M279" s="144" t="s">
        <v>1</v>
      </c>
      <c r="N279" s="145" t="s">
        <v>34</v>
      </c>
      <c r="O279" s="146">
        <f>I279+J279</f>
        <v>0</v>
      </c>
      <c r="P279" s="146">
        <f>ROUND(I279*H279,2)</f>
        <v>0</v>
      </c>
      <c r="Q279" s="146">
        <f>ROUND(J279*H279,2)</f>
        <v>0</v>
      </c>
      <c r="R279" s="147">
        <v>0</v>
      </c>
      <c r="S279" s="147">
        <f>R279*H279</f>
        <v>0</v>
      </c>
      <c r="T279" s="147">
        <v>0</v>
      </c>
      <c r="U279" s="147">
        <f>T279*H279</f>
        <v>0</v>
      </c>
      <c r="V279" s="147">
        <v>0</v>
      </c>
      <c r="W279" s="148">
        <f>V279*H279</f>
        <v>0</v>
      </c>
      <c r="X279" s="29"/>
      <c r="Y279" s="29"/>
      <c r="Z279" s="29"/>
      <c r="AA279" s="29"/>
      <c r="AB279" s="29"/>
      <c r="AO279" s="149" t="s">
        <v>126</v>
      </c>
      <c r="AQ279" s="149" t="s">
        <v>122</v>
      </c>
      <c r="AR279" s="149" t="s">
        <v>81</v>
      </c>
      <c r="AV279" s="17" t="s">
        <v>120</v>
      </c>
      <c r="BB279" s="150">
        <f>IF(N279="základní",K279,0)</f>
        <v>0</v>
      </c>
      <c r="BC279" s="150">
        <f>IF(N279="snížená",K279,0)</f>
        <v>0</v>
      </c>
      <c r="BD279" s="150">
        <f>IF(N279="zákl. přenesená",K279,0)</f>
        <v>0</v>
      </c>
      <c r="BE279" s="150">
        <f>IF(N279="sníž. přenesená",K279,0)</f>
        <v>0</v>
      </c>
      <c r="BF279" s="150">
        <f>IF(N279="nulová",K279,0)</f>
        <v>0</v>
      </c>
      <c r="BG279" s="17" t="s">
        <v>79</v>
      </c>
      <c r="BH279" s="150">
        <f>ROUND(O279*H279,2)</f>
        <v>0</v>
      </c>
      <c r="BI279" s="17" t="s">
        <v>126</v>
      </c>
      <c r="BJ279" s="149" t="s">
        <v>400</v>
      </c>
    </row>
    <row r="280" spans="1:62" s="2" customFormat="1">
      <c r="A280" s="29"/>
      <c r="B280" s="30"/>
      <c r="C280" s="29"/>
      <c r="D280" s="151" t="s">
        <v>128</v>
      </c>
      <c r="E280" s="29"/>
      <c r="F280" s="152" t="s">
        <v>401</v>
      </c>
      <c r="G280" s="29"/>
      <c r="H280" s="29"/>
      <c r="I280" s="29"/>
      <c r="J280" s="29"/>
      <c r="K280" s="29"/>
      <c r="L280" s="30"/>
      <c r="M280" s="153"/>
      <c r="N280" s="154"/>
      <c r="O280" s="55"/>
      <c r="P280" s="55"/>
      <c r="Q280" s="55"/>
      <c r="R280" s="55"/>
      <c r="S280" s="55"/>
      <c r="T280" s="55"/>
      <c r="U280" s="55"/>
      <c r="V280" s="55"/>
      <c r="W280" s="56"/>
      <c r="X280" s="29"/>
      <c r="Y280" s="29"/>
      <c r="Z280" s="29"/>
      <c r="AA280" s="29"/>
      <c r="AB280" s="29"/>
      <c r="AQ280" s="17" t="s">
        <v>128</v>
      </c>
      <c r="AR280" s="17" t="s">
        <v>81</v>
      </c>
    </row>
    <row r="281" spans="1:62" s="13" customFormat="1">
      <c r="B281" s="155"/>
      <c r="D281" s="156" t="s">
        <v>130</v>
      </c>
      <c r="E281" s="157" t="s">
        <v>1</v>
      </c>
      <c r="F281" s="158" t="s">
        <v>81</v>
      </c>
      <c r="H281" s="159"/>
      <c r="L281" s="155"/>
      <c r="M281" s="160"/>
      <c r="N281" s="161"/>
      <c r="O281" s="161"/>
      <c r="P281" s="161"/>
      <c r="Q281" s="161"/>
      <c r="R281" s="161"/>
      <c r="S281" s="161"/>
      <c r="T281" s="161"/>
      <c r="U281" s="161"/>
      <c r="V281" s="161"/>
      <c r="W281" s="162"/>
      <c r="AQ281" s="157" t="s">
        <v>130</v>
      </c>
      <c r="AR281" s="157" t="s">
        <v>81</v>
      </c>
      <c r="AS281" s="13" t="s">
        <v>81</v>
      </c>
      <c r="AT281" s="13" t="s">
        <v>4</v>
      </c>
      <c r="AU281" s="13" t="s">
        <v>79</v>
      </c>
      <c r="AV281" s="157" t="s">
        <v>120</v>
      </c>
    </row>
    <row r="282" spans="1:62" s="2" customFormat="1" ht="37.950000000000003" customHeight="1">
      <c r="A282" s="29"/>
      <c r="B282" s="137"/>
      <c r="C282" s="138" t="s">
        <v>402</v>
      </c>
      <c r="D282" s="138" t="s">
        <v>122</v>
      </c>
      <c r="E282" s="139" t="s">
        <v>403</v>
      </c>
      <c r="F282" s="140" t="s">
        <v>404</v>
      </c>
      <c r="G282" s="141" t="s">
        <v>217</v>
      </c>
      <c r="H282" s="142">
        <v>2</v>
      </c>
      <c r="I282" s="143">
        <v>0</v>
      </c>
      <c r="J282" s="143">
        <v>0</v>
      </c>
      <c r="K282" s="143">
        <f>ROUND(O282*H282,2)</f>
        <v>0</v>
      </c>
      <c r="L282" s="30"/>
      <c r="M282" s="144" t="s">
        <v>1</v>
      </c>
      <c r="N282" s="145" t="s">
        <v>34</v>
      </c>
      <c r="O282" s="146">
        <f>I282+J282</f>
        <v>0</v>
      </c>
      <c r="P282" s="146">
        <f>ROUND(I282*H282,2)</f>
        <v>0</v>
      </c>
      <c r="Q282" s="146">
        <f>ROUND(J282*H282,2)</f>
        <v>0</v>
      </c>
      <c r="R282" s="147">
        <v>0</v>
      </c>
      <c r="S282" s="147">
        <f>R282*H282</f>
        <v>0</v>
      </c>
      <c r="T282" s="147">
        <v>0</v>
      </c>
      <c r="U282" s="147">
        <f>T282*H282</f>
        <v>0</v>
      </c>
      <c r="V282" s="147">
        <v>0</v>
      </c>
      <c r="W282" s="148">
        <f>V282*H282</f>
        <v>0</v>
      </c>
      <c r="X282" s="29"/>
      <c r="Y282" s="29"/>
      <c r="Z282" s="29"/>
      <c r="AA282" s="29"/>
      <c r="AB282" s="29"/>
      <c r="AO282" s="149" t="s">
        <v>126</v>
      </c>
      <c r="AQ282" s="149" t="s">
        <v>122</v>
      </c>
      <c r="AR282" s="149" t="s">
        <v>81</v>
      </c>
      <c r="AV282" s="17" t="s">
        <v>120</v>
      </c>
      <c r="BB282" s="150">
        <f>IF(N282="základní",K282,0)</f>
        <v>0</v>
      </c>
      <c r="BC282" s="150">
        <f>IF(N282="snížená",K282,0)</f>
        <v>0</v>
      </c>
      <c r="BD282" s="150">
        <f>IF(N282="zákl. přenesená",K282,0)</f>
        <v>0</v>
      </c>
      <c r="BE282" s="150">
        <f>IF(N282="sníž. přenesená",K282,0)</f>
        <v>0</v>
      </c>
      <c r="BF282" s="150">
        <f>IF(N282="nulová",K282,0)</f>
        <v>0</v>
      </c>
      <c r="BG282" s="17" t="s">
        <v>79</v>
      </c>
      <c r="BH282" s="150">
        <f>ROUND(O282*H282,2)</f>
        <v>0</v>
      </c>
      <c r="BI282" s="17" t="s">
        <v>126</v>
      </c>
      <c r="BJ282" s="149" t="s">
        <v>405</v>
      </c>
    </row>
    <row r="283" spans="1:62" s="2" customFormat="1">
      <c r="A283" s="29"/>
      <c r="B283" s="30"/>
      <c r="C283" s="29"/>
      <c r="D283" s="151" t="s">
        <v>128</v>
      </c>
      <c r="E283" s="29"/>
      <c r="F283" s="152" t="s">
        <v>406</v>
      </c>
      <c r="G283" s="29"/>
      <c r="H283" s="29"/>
      <c r="I283" s="29"/>
      <c r="J283" s="29"/>
      <c r="K283" s="29"/>
      <c r="L283" s="30"/>
      <c r="M283" s="153"/>
      <c r="N283" s="154"/>
      <c r="O283" s="55"/>
      <c r="P283" s="55"/>
      <c r="Q283" s="55"/>
      <c r="R283" s="55"/>
      <c r="S283" s="55"/>
      <c r="T283" s="55"/>
      <c r="U283" s="55"/>
      <c r="V283" s="55"/>
      <c r="W283" s="56"/>
      <c r="X283" s="29"/>
      <c r="Y283" s="29"/>
      <c r="Z283" s="29"/>
      <c r="AA283" s="29"/>
      <c r="AB283" s="29"/>
      <c r="AQ283" s="17" t="s">
        <v>128</v>
      </c>
      <c r="AR283" s="17" t="s">
        <v>81</v>
      </c>
    </row>
    <row r="284" spans="1:62" s="13" customFormat="1">
      <c r="B284" s="155"/>
      <c r="D284" s="156" t="s">
        <v>130</v>
      </c>
      <c r="E284" s="157" t="s">
        <v>1</v>
      </c>
      <c r="F284" s="158" t="s">
        <v>81</v>
      </c>
      <c r="H284" s="159"/>
      <c r="L284" s="155"/>
      <c r="M284" s="160"/>
      <c r="N284" s="161"/>
      <c r="O284" s="161"/>
      <c r="P284" s="161"/>
      <c r="Q284" s="161"/>
      <c r="R284" s="161"/>
      <c r="S284" s="161"/>
      <c r="T284" s="161"/>
      <c r="U284" s="161"/>
      <c r="V284" s="161"/>
      <c r="W284" s="162"/>
      <c r="AQ284" s="157" t="s">
        <v>130</v>
      </c>
      <c r="AR284" s="157" t="s">
        <v>81</v>
      </c>
      <c r="AS284" s="13" t="s">
        <v>81</v>
      </c>
      <c r="AT284" s="13" t="s">
        <v>4</v>
      </c>
      <c r="AU284" s="13" t="s">
        <v>79</v>
      </c>
      <c r="AV284" s="157" t="s">
        <v>120</v>
      </c>
    </row>
    <row r="285" spans="1:62" s="2" customFormat="1" ht="24.15" customHeight="1">
      <c r="A285" s="29"/>
      <c r="B285" s="137"/>
      <c r="C285" s="138" t="s">
        <v>407</v>
      </c>
      <c r="D285" s="138" t="s">
        <v>122</v>
      </c>
      <c r="E285" s="139" t="s">
        <v>408</v>
      </c>
      <c r="F285" s="140" t="s">
        <v>409</v>
      </c>
      <c r="G285" s="141" t="s">
        <v>217</v>
      </c>
      <c r="H285" s="142">
        <v>3</v>
      </c>
      <c r="I285" s="143">
        <v>0</v>
      </c>
      <c r="J285" s="143">
        <v>0</v>
      </c>
      <c r="K285" s="143">
        <f>ROUND(O285*H285,2)</f>
        <v>0</v>
      </c>
      <c r="L285" s="30"/>
      <c r="M285" s="144" t="s">
        <v>1</v>
      </c>
      <c r="N285" s="145" t="s">
        <v>34</v>
      </c>
      <c r="O285" s="146">
        <f>I285+J285</f>
        <v>0</v>
      </c>
      <c r="P285" s="146">
        <f>ROUND(I285*H285,2)</f>
        <v>0</v>
      </c>
      <c r="Q285" s="146">
        <f>ROUND(J285*H285,2)</f>
        <v>0</v>
      </c>
      <c r="R285" s="147">
        <v>0</v>
      </c>
      <c r="S285" s="147">
        <f>R285*H285</f>
        <v>0</v>
      </c>
      <c r="T285" s="147">
        <v>0</v>
      </c>
      <c r="U285" s="147">
        <f>T285*H285</f>
        <v>0</v>
      </c>
      <c r="V285" s="147">
        <v>0</v>
      </c>
      <c r="W285" s="148">
        <f>V285*H285</f>
        <v>0</v>
      </c>
      <c r="X285" s="29"/>
      <c r="Y285" s="29"/>
      <c r="Z285" s="29"/>
      <c r="AA285" s="29"/>
      <c r="AB285" s="29"/>
      <c r="AO285" s="149" t="s">
        <v>126</v>
      </c>
      <c r="AQ285" s="149" t="s">
        <v>122</v>
      </c>
      <c r="AR285" s="149" t="s">
        <v>81</v>
      </c>
      <c r="AV285" s="17" t="s">
        <v>120</v>
      </c>
      <c r="BB285" s="150">
        <f>IF(N285="základní",K285,0)</f>
        <v>0</v>
      </c>
      <c r="BC285" s="150">
        <f>IF(N285="snížená",K285,0)</f>
        <v>0</v>
      </c>
      <c r="BD285" s="150">
        <f>IF(N285="zákl. přenesená",K285,0)</f>
        <v>0</v>
      </c>
      <c r="BE285" s="150">
        <f>IF(N285="sníž. přenesená",K285,0)</f>
        <v>0</v>
      </c>
      <c r="BF285" s="150">
        <f>IF(N285="nulová",K285,0)</f>
        <v>0</v>
      </c>
      <c r="BG285" s="17" t="s">
        <v>79</v>
      </c>
      <c r="BH285" s="150">
        <f>ROUND(O285*H285,2)</f>
        <v>0</v>
      </c>
      <c r="BI285" s="17" t="s">
        <v>126</v>
      </c>
      <c r="BJ285" s="149" t="s">
        <v>410</v>
      </c>
    </row>
    <row r="286" spans="1:62" s="2" customFormat="1">
      <c r="A286" s="29"/>
      <c r="B286" s="30"/>
      <c r="C286" s="29"/>
      <c r="D286" s="151" t="s">
        <v>128</v>
      </c>
      <c r="E286" s="29"/>
      <c r="F286" s="152" t="s">
        <v>411</v>
      </c>
      <c r="G286" s="29"/>
      <c r="H286" s="29"/>
      <c r="I286" s="29"/>
      <c r="J286" s="29"/>
      <c r="K286" s="29"/>
      <c r="L286" s="30"/>
      <c r="M286" s="153"/>
      <c r="N286" s="154"/>
      <c r="O286" s="55"/>
      <c r="P286" s="55"/>
      <c r="Q286" s="55"/>
      <c r="R286" s="55"/>
      <c r="S286" s="55"/>
      <c r="T286" s="55"/>
      <c r="U286" s="55"/>
      <c r="V286" s="55"/>
      <c r="W286" s="56"/>
      <c r="X286" s="29"/>
      <c r="Y286" s="29"/>
      <c r="Z286" s="29"/>
      <c r="AA286" s="29"/>
      <c r="AB286" s="29"/>
      <c r="AQ286" s="17" t="s">
        <v>128</v>
      </c>
      <c r="AR286" s="17" t="s">
        <v>81</v>
      </c>
    </row>
    <row r="287" spans="1:62" s="13" customFormat="1">
      <c r="B287" s="155"/>
      <c r="D287" s="156" t="s">
        <v>130</v>
      </c>
      <c r="E287" s="157" t="s">
        <v>1</v>
      </c>
      <c r="F287" s="158" t="s">
        <v>139</v>
      </c>
      <c r="H287" s="159"/>
      <c r="L287" s="155"/>
      <c r="M287" s="160"/>
      <c r="N287" s="161"/>
      <c r="O287" s="161"/>
      <c r="P287" s="161"/>
      <c r="Q287" s="161"/>
      <c r="R287" s="161"/>
      <c r="S287" s="161"/>
      <c r="T287" s="161"/>
      <c r="U287" s="161"/>
      <c r="V287" s="161"/>
      <c r="W287" s="162"/>
      <c r="AQ287" s="157" t="s">
        <v>130</v>
      </c>
      <c r="AR287" s="157" t="s">
        <v>81</v>
      </c>
      <c r="AS287" s="13" t="s">
        <v>81</v>
      </c>
      <c r="AT287" s="13" t="s">
        <v>4</v>
      </c>
      <c r="AU287" s="13" t="s">
        <v>79</v>
      </c>
      <c r="AV287" s="157" t="s">
        <v>120</v>
      </c>
    </row>
    <row r="288" spans="1:62" s="2" customFormat="1" ht="11.4">
      <c r="A288" s="29"/>
      <c r="B288" s="137"/>
      <c r="C288" s="177" t="s">
        <v>412</v>
      </c>
      <c r="D288" s="177" t="s">
        <v>187</v>
      </c>
      <c r="E288" s="178" t="s">
        <v>413</v>
      </c>
      <c r="F288" s="179" t="s">
        <v>414</v>
      </c>
      <c r="G288" s="180" t="s">
        <v>217</v>
      </c>
      <c r="H288" s="181">
        <v>3</v>
      </c>
      <c r="I288" s="182">
        <v>0</v>
      </c>
      <c r="J288" s="183">
        <v>0</v>
      </c>
      <c r="K288" s="182">
        <f>ROUND(O288*H288,2)</f>
        <v>0</v>
      </c>
      <c r="L288" s="184"/>
      <c r="M288" s="185" t="s">
        <v>1</v>
      </c>
      <c r="N288" s="145" t="s">
        <v>34</v>
      </c>
      <c r="O288" s="146">
        <f>I288+J288</f>
        <v>0</v>
      </c>
      <c r="P288" s="146">
        <f>ROUND(I288*H288,2)</f>
        <v>0</v>
      </c>
      <c r="Q288" s="146">
        <f>ROUND(J288*H288,2)</f>
        <v>0</v>
      </c>
      <c r="R288" s="147">
        <v>0</v>
      </c>
      <c r="S288" s="147">
        <f>R288*H288</f>
        <v>0</v>
      </c>
      <c r="T288" s="147">
        <v>0</v>
      </c>
      <c r="U288" s="147">
        <f>T288*H288</f>
        <v>0</v>
      </c>
      <c r="V288" s="147">
        <v>0</v>
      </c>
      <c r="W288" s="148">
        <f>V288*H288</f>
        <v>0</v>
      </c>
      <c r="X288" s="29"/>
      <c r="Y288" s="29"/>
      <c r="Z288" s="29"/>
      <c r="AA288" s="29"/>
      <c r="AB288" s="29"/>
      <c r="AO288" s="149" t="s">
        <v>177</v>
      </c>
      <c r="AQ288" s="149" t="s">
        <v>187</v>
      </c>
      <c r="AR288" s="149" t="s">
        <v>81</v>
      </c>
      <c r="AV288" s="17" t="s">
        <v>120</v>
      </c>
      <c r="BB288" s="150">
        <f>IF(N288="základní",K288,0)</f>
        <v>0</v>
      </c>
      <c r="BC288" s="150">
        <f>IF(N288="snížená",K288,0)</f>
        <v>0</v>
      </c>
      <c r="BD288" s="150">
        <f>IF(N288="zákl. přenesená",K288,0)</f>
        <v>0</v>
      </c>
      <c r="BE288" s="150">
        <f>IF(N288="sníž. přenesená",K288,0)</f>
        <v>0</v>
      </c>
      <c r="BF288" s="150">
        <f>IF(N288="nulová",K288,0)</f>
        <v>0</v>
      </c>
      <c r="BG288" s="17" t="s">
        <v>79</v>
      </c>
      <c r="BH288" s="150">
        <f>ROUND(O288*H288,2)</f>
        <v>0</v>
      </c>
      <c r="BI288" s="17" t="s">
        <v>126</v>
      </c>
      <c r="BJ288" s="149" t="s">
        <v>415</v>
      </c>
    </row>
    <row r="289" spans="1:62" s="2" customFormat="1" ht="24.15" customHeight="1">
      <c r="A289" s="29"/>
      <c r="B289" s="137"/>
      <c r="C289" s="138" t="s">
        <v>416</v>
      </c>
      <c r="D289" s="138" t="s">
        <v>122</v>
      </c>
      <c r="E289" s="139" t="s">
        <v>417</v>
      </c>
      <c r="F289" s="140" t="s">
        <v>418</v>
      </c>
      <c r="G289" s="141" t="s">
        <v>217</v>
      </c>
      <c r="H289" s="142">
        <v>3</v>
      </c>
      <c r="I289" s="143">
        <v>0</v>
      </c>
      <c r="J289" s="143">
        <v>0</v>
      </c>
      <c r="K289" s="143">
        <f>ROUND(O289*H289,2)</f>
        <v>0</v>
      </c>
      <c r="L289" s="30"/>
      <c r="M289" s="144" t="s">
        <v>1</v>
      </c>
      <c r="N289" s="145" t="s">
        <v>34</v>
      </c>
      <c r="O289" s="146">
        <f>I289+J289</f>
        <v>0</v>
      </c>
      <c r="P289" s="146">
        <f>ROUND(I289*H289,2)</f>
        <v>0</v>
      </c>
      <c r="Q289" s="146">
        <f>ROUND(J289*H289,2)</f>
        <v>0</v>
      </c>
      <c r="R289" s="147">
        <v>0</v>
      </c>
      <c r="S289" s="147">
        <f>R289*H289</f>
        <v>0</v>
      </c>
      <c r="T289" s="147">
        <v>0</v>
      </c>
      <c r="U289" s="147">
        <f>T289*H289</f>
        <v>0</v>
      </c>
      <c r="V289" s="147">
        <v>0</v>
      </c>
      <c r="W289" s="148">
        <f>V289*H289</f>
        <v>0</v>
      </c>
      <c r="X289" s="29"/>
      <c r="Y289" s="29"/>
      <c r="Z289" s="29"/>
      <c r="AA289" s="29"/>
      <c r="AB289" s="29"/>
      <c r="AO289" s="149" t="s">
        <v>126</v>
      </c>
      <c r="AQ289" s="149" t="s">
        <v>122</v>
      </c>
      <c r="AR289" s="149" t="s">
        <v>81</v>
      </c>
      <c r="AV289" s="17" t="s">
        <v>120</v>
      </c>
      <c r="BB289" s="150">
        <f>IF(N289="základní",K289,0)</f>
        <v>0</v>
      </c>
      <c r="BC289" s="150">
        <f>IF(N289="snížená",K289,0)</f>
        <v>0</v>
      </c>
      <c r="BD289" s="150">
        <f>IF(N289="zákl. přenesená",K289,0)</f>
        <v>0</v>
      </c>
      <c r="BE289" s="150">
        <f>IF(N289="sníž. přenesená",K289,0)</f>
        <v>0</v>
      </c>
      <c r="BF289" s="150">
        <f>IF(N289="nulová",K289,0)</f>
        <v>0</v>
      </c>
      <c r="BG289" s="17" t="s">
        <v>79</v>
      </c>
      <c r="BH289" s="150">
        <f>ROUND(O289*H289,2)</f>
        <v>0</v>
      </c>
      <c r="BI289" s="17" t="s">
        <v>126</v>
      </c>
      <c r="BJ289" s="149" t="s">
        <v>419</v>
      </c>
    </row>
    <row r="290" spans="1:62" s="2" customFormat="1">
      <c r="A290" s="29"/>
      <c r="B290" s="30"/>
      <c r="C290" s="29"/>
      <c r="D290" s="151" t="s">
        <v>128</v>
      </c>
      <c r="E290" s="29"/>
      <c r="F290" s="152" t="s">
        <v>420</v>
      </c>
      <c r="G290" s="29"/>
      <c r="H290" s="29"/>
      <c r="I290" s="29"/>
      <c r="J290" s="29"/>
      <c r="K290" s="29"/>
      <c r="L290" s="30"/>
      <c r="M290" s="153"/>
      <c r="N290" s="154"/>
      <c r="O290" s="55"/>
      <c r="P290" s="55"/>
      <c r="Q290" s="55"/>
      <c r="R290" s="55"/>
      <c r="S290" s="55"/>
      <c r="T290" s="55"/>
      <c r="U290" s="55"/>
      <c r="V290" s="55"/>
      <c r="W290" s="56"/>
      <c r="X290" s="29"/>
      <c r="Y290" s="29"/>
      <c r="Z290" s="29"/>
      <c r="AA290" s="29"/>
      <c r="AB290" s="29"/>
      <c r="AQ290" s="17" t="s">
        <v>128</v>
      </c>
      <c r="AR290" s="17" t="s">
        <v>81</v>
      </c>
    </row>
    <row r="291" spans="1:62" s="13" customFormat="1">
      <c r="B291" s="155"/>
      <c r="D291" s="156" t="s">
        <v>130</v>
      </c>
      <c r="E291" s="157" t="s">
        <v>1</v>
      </c>
      <c r="F291" s="158" t="s">
        <v>139</v>
      </c>
      <c r="H291" s="159"/>
      <c r="L291" s="155"/>
      <c r="M291" s="160"/>
      <c r="N291" s="161"/>
      <c r="O291" s="161"/>
      <c r="P291" s="161"/>
      <c r="Q291" s="161"/>
      <c r="R291" s="161"/>
      <c r="S291" s="161"/>
      <c r="T291" s="161"/>
      <c r="U291" s="161"/>
      <c r="V291" s="161"/>
      <c r="W291" s="162"/>
      <c r="AQ291" s="157" t="s">
        <v>130</v>
      </c>
      <c r="AR291" s="157" t="s">
        <v>81</v>
      </c>
      <c r="AS291" s="13" t="s">
        <v>81</v>
      </c>
      <c r="AT291" s="13" t="s">
        <v>4</v>
      </c>
      <c r="AU291" s="13" t="s">
        <v>79</v>
      </c>
      <c r="AV291" s="157" t="s">
        <v>120</v>
      </c>
    </row>
    <row r="292" spans="1:62" s="2" customFormat="1" ht="24.15" customHeight="1">
      <c r="A292" s="29"/>
      <c r="B292" s="137"/>
      <c r="C292" s="177" t="s">
        <v>421</v>
      </c>
      <c r="D292" s="177" t="s">
        <v>187</v>
      </c>
      <c r="E292" s="178" t="s">
        <v>422</v>
      </c>
      <c r="F292" s="179" t="s">
        <v>423</v>
      </c>
      <c r="G292" s="180" t="s">
        <v>217</v>
      </c>
      <c r="H292" s="181">
        <v>3</v>
      </c>
      <c r="I292" s="182">
        <v>0</v>
      </c>
      <c r="J292" s="183">
        <v>0</v>
      </c>
      <c r="K292" s="182">
        <f>ROUND(O292*H292,2)</f>
        <v>0</v>
      </c>
      <c r="L292" s="184"/>
      <c r="M292" s="185" t="s">
        <v>1</v>
      </c>
      <c r="N292" s="145" t="s">
        <v>34</v>
      </c>
      <c r="O292" s="146">
        <f>I292+J292</f>
        <v>0</v>
      </c>
      <c r="P292" s="146">
        <f>ROUND(I292*H292,2)</f>
        <v>0</v>
      </c>
      <c r="Q292" s="146">
        <f>ROUND(J292*H292,2)</f>
        <v>0</v>
      </c>
      <c r="R292" s="147">
        <v>0</v>
      </c>
      <c r="S292" s="147">
        <f>R292*H292</f>
        <v>0</v>
      </c>
      <c r="T292" s="147">
        <v>0</v>
      </c>
      <c r="U292" s="147">
        <f>T292*H292</f>
        <v>0</v>
      </c>
      <c r="V292" s="147">
        <v>0</v>
      </c>
      <c r="W292" s="148">
        <f>V292*H292</f>
        <v>0</v>
      </c>
      <c r="X292" s="29"/>
      <c r="Y292" s="29"/>
      <c r="Z292" s="29"/>
      <c r="AA292" s="29"/>
      <c r="AB292" s="29"/>
      <c r="AO292" s="149" t="s">
        <v>177</v>
      </c>
      <c r="AQ292" s="149" t="s">
        <v>187</v>
      </c>
      <c r="AR292" s="149" t="s">
        <v>81</v>
      </c>
      <c r="AV292" s="17" t="s">
        <v>120</v>
      </c>
      <c r="BB292" s="150">
        <f>IF(N292="základní",K292,0)</f>
        <v>0</v>
      </c>
      <c r="BC292" s="150">
        <f>IF(N292="snížená",K292,0)</f>
        <v>0</v>
      </c>
      <c r="BD292" s="150">
        <f>IF(N292="zákl. přenesená",K292,0)</f>
        <v>0</v>
      </c>
      <c r="BE292" s="150">
        <f>IF(N292="sníž. přenesená",K292,0)</f>
        <v>0</v>
      </c>
      <c r="BF292" s="150">
        <f>IF(N292="nulová",K292,0)</f>
        <v>0</v>
      </c>
      <c r="BG292" s="17" t="s">
        <v>79</v>
      </c>
      <c r="BH292" s="150">
        <f>ROUND(O292*H292,2)</f>
        <v>0</v>
      </c>
      <c r="BI292" s="17" t="s">
        <v>126</v>
      </c>
      <c r="BJ292" s="149" t="s">
        <v>424</v>
      </c>
    </row>
    <row r="293" spans="1:62" s="2" customFormat="1" ht="24.15" customHeight="1">
      <c r="A293" s="29"/>
      <c r="B293" s="137"/>
      <c r="C293" s="138" t="s">
        <v>425</v>
      </c>
      <c r="D293" s="138" t="s">
        <v>122</v>
      </c>
      <c r="E293" s="139" t="s">
        <v>426</v>
      </c>
      <c r="F293" s="140" t="s">
        <v>427</v>
      </c>
      <c r="G293" s="141" t="s">
        <v>217</v>
      </c>
      <c r="H293" s="142">
        <v>7</v>
      </c>
      <c r="I293" s="143">
        <v>0</v>
      </c>
      <c r="J293" s="143">
        <v>0</v>
      </c>
      <c r="K293" s="143">
        <f>ROUND(O293*H293,2)</f>
        <v>0</v>
      </c>
      <c r="L293" s="30"/>
      <c r="M293" s="144" t="s">
        <v>1</v>
      </c>
      <c r="N293" s="145" t="s">
        <v>34</v>
      </c>
      <c r="O293" s="146">
        <f>I293+J293</f>
        <v>0</v>
      </c>
      <c r="P293" s="146">
        <f>ROUND(I293*H293,2)</f>
        <v>0</v>
      </c>
      <c r="Q293" s="146">
        <f>ROUND(J293*H293,2)</f>
        <v>0</v>
      </c>
      <c r="R293" s="147">
        <v>0</v>
      </c>
      <c r="S293" s="147">
        <f>R293*H293</f>
        <v>0</v>
      </c>
      <c r="T293" s="147">
        <v>0</v>
      </c>
      <c r="U293" s="147">
        <f>T293*H293</f>
        <v>0</v>
      </c>
      <c r="V293" s="147">
        <v>0</v>
      </c>
      <c r="W293" s="148">
        <f>V293*H293</f>
        <v>0</v>
      </c>
      <c r="X293" s="29"/>
      <c r="Y293" s="29"/>
      <c r="Z293" s="29"/>
      <c r="AA293" s="29"/>
      <c r="AB293" s="29"/>
      <c r="AO293" s="149" t="s">
        <v>126</v>
      </c>
      <c r="AQ293" s="149" t="s">
        <v>122</v>
      </c>
      <c r="AR293" s="149" t="s">
        <v>81</v>
      </c>
      <c r="AV293" s="17" t="s">
        <v>120</v>
      </c>
      <c r="BB293" s="150">
        <f>IF(N293="základní",K293,0)</f>
        <v>0</v>
      </c>
      <c r="BC293" s="150">
        <f>IF(N293="snížená",K293,0)</f>
        <v>0</v>
      </c>
      <c r="BD293" s="150">
        <f>IF(N293="zákl. přenesená",K293,0)</f>
        <v>0</v>
      </c>
      <c r="BE293" s="150">
        <f>IF(N293="sníž. přenesená",K293,0)</f>
        <v>0</v>
      </c>
      <c r="BF293" s="150">
        <f>IF(N293="nulová",K293,0)</f>
        <v>0</v>
      </c>
      <c r="BG293" s="17" t="s">
        <v>79</v>
      </c>
      <c r="BH293" s="150">
        <f>ROUND(O293*H293,2)</f>
        <v>0</v>
      </c>
      <c r="BI293" s="17" t="s">
        <v>126</v>
      </c>
      <c r="BJ293" s="149" t="s">
        <v>428</v>
      </c>
    </row>
    <row r="294" spans="1:62" s="2" customFormat="1">
      <c r="A294" s="29"/>
      <c r="B294" s="30"/>
      <c r="C294" s="29"/>
      <c r="D294" s="151" t="s">
        <v>128</v>
      </c>
      <c r="E294" s="29"/>
      <c r="F294" s="152" t="s">
        <v>429</v>
      </c>
      <c r="G294" s="29"/>
      <c r="H294" s="29"/>
      <c r="I294" s="29"/>
      <c r="J294" s="29"/>
      <c r="K294" s="29"/>
      <c r="L294" s="30"/>
      <c r="M294" s="153"/>
      <c r="N294" s="154"/>
      <c r="O294" s="55"/>
      <c r="P294" s="55"/>
      <c r="Q294" s="55"/>
      <c r="R294" s="55"/>
      <c r="S294" s="55"/>
      <c r="T294" s="55"/>
      <c r="U294" s="55"/>
      <c r="V294" s="55"/>
      <c r="W294" s="56"/>
      <c r="X294" s="29"/>
      <c r="Y294" s="29"/>
      <c r="Z294" s="29"/>
      <c r="AA294" s="29"/>
      <c r="AB294" s="29"/>
      <c r="AQ294" s="17" t="s">
        <v>128</v>
      </c>
      <c r="AR294" s="17" t="s">
        <v>81</v>
      </c>
    </row>
    <row r="295" spans="1:62" s="13" customFormat="1">
      <c r="B295" s="155"/>
      <c r="D295" s="156" t="s">
        <v>130</v>
      </c>
      <c r="E295" s="157" t="s">
        <v>1</v>
      </c>
      <c r="F295" s="158" t="s">
        <v>430</v>
      </c>
      <c r="H295" s="159"/>
      <c r="L295" s="155"/>
      <c r="M295" s="160"/>
      <c r="N295" s="161"/>
      <c r="O295" s="161"/>
      <c r="P295" s="161"/>
      <c r="Q295" s="161"/>
      <c r="R295" s="161"/>
      <c r="S295" s="161"/>
      <c r="T295" s="161"/>
      <c r="U295" s="161"/>
      <c r="V295" s="161"/>
      <c r="W295" s="162"/>
      <c r="AQ295" s="157" t="s">
        <v>130</v>
      </c>
      <c r="AR295" s="157" t="s">
        <v>81</v>
      </c>
      <c r="AS295" s="13" t="s">
        <v>81</v>
      </c>
      <c r="AT295" s="13" t="s">
        <v>4</v>
      </c>
      <c r="AU295" s="13" t="s">
        <v>79</v>
      </c>
      <c r="AV295" s="157" t="s">
        <v>120</v>
      </c>
    </row>
    <row r="296" spans="1:62" s="2" customFormat="1" ht="24.15" customHeight="1">
      <c r="A296" s="29"/>
      <c r="B296" s="137"/>
      <c r="C296" s="177" t="s">
        <v>431</v>
      </c>
      <c r="D296" s="177" t="s">
        <v>187</v>
      </c>
      <c r="E296" s="178" t="s">
        <v>432</v>
      </c>
      <c r="F296" s="179" t="s">
        <v>433</v>
      </c>
      <c r="G296" s="180" t="s">
        <v>217</v>
      </c>
      <c r="H296" s="181">
        <v>5</v>
      </c>
      <c r="I296" s="182">
        <v>0</v>
      </c>
      <c r="J296" s="183">
        <v>0</v>
      </c>
      <c r="K296" s="182">
        <f>ROUND(O296*H296,2)</f>
        <v>0</v>
      </c>
      <c r="L296" s="184"/>
      <c r="M296" s="185" t="s">
        <v>1</v>
      </c>
      <c r="N296" s="145" t="s">
        <v>34</v>
      </c>
      <c r="O296" s="146">
        <f>I296+J296</f>
        <v>0</v>
      </c>
      <c r="P296" s="146">
        <f>ROUND(I296*H296,2)</f>
        <v>0</v>
      </c>
      <c r="Q296" s="146">
        <f>ROUND(J296*H296,2)</f>
        <v>0</v>
      </c>
      <c r="R296" s="147">
        <v>0</v>
      </c>
      <c r="S296" s="147">
        <f>R296*H296</f>
        <v>0</v>
      </c>
      <c r="T296" s="147">
        <v>0</v>
      </c>
      <c r="U296" s="147">
        <f>T296*H296</f>
        <v>0</v>
      </c>
      <c r="V296" s="147">
        <v>0</v>
      </c>
      <c r="W296" s="148">
        <f>V296*H296</f>
        <v>0</v>
      </c>
      <c r="X296" s="29"/>
      <c r="Y296" s="29"/>
      <c r="Z296" s="29"/>
      <c r="AA296" s="29"/>
      <c r="AB296" s="29"/>
      <c r="AO296" s="149" t="s">
        <v>177</v>
      </c>
      <c r="AQ296" s="149" t="s">
        <v>187</v>
      </c>
      <c r="AR296" s="149" t="s">
        <v>81</v>
      </c>
      <c r="AV296" s="17" t="s">
        <v>120</v>
      </c>
      <c r="BB296" s="150">
        <f>IF(N296="základní",K296,0)</f>
        <v>0</v>
      </c>
      <c r="BC296" s="150">
        <f>IF(N296="snížená",K296,0)</f>
        <v>0</v>
      </c>
      <c r="BD296" s="150">
        <f>IF(N296="zákl. přenesená",K296,0)</f>
        <v>0</v>
      </c>
      <c r="BE296" s="150">
        <f>IF(N296="sníž. přenesená",K296,0)</f>
        <v>0</v>
      </c>
      <c r="BF296" s="150">
        <f>IF(N296="nulová",K296,0)</f>
        <v>0</v>
      </c>
      <c r="BG296" s="17" t="s">
        <v>79</v>
      </c>
      <c r="BH296" s="150">
        <f>ROUND(O296*H296,2)</f>
        <v>0</v>
      </c>
      <c r="BI296" s="17" t="s">
        <v>126</v>
      </c>
      <c r="BJ296" s="149" t="s">
        <v>434</v>
      </c>
    </row>
    <row r="297" spans="1:62" s="2" customFormat="1" ht="24.15" customHeight="1">
      <c r="A297" s="29"/>
      <c r="B297" s="137"/>
      <c r="C297" s="177" t="s">
        <v>435</v>
      </c>
      <c r="D297" s="177" t="s">
        <v>187</v>
      </c>
      <c r="E297" s="178" t="s">
        <v>436</v>
      </c>
      <c r="F297" s="179" t="s">
        <v>437</v>
      </c>
      <c r="G297" s="180" t="s">
        <v>217</v>
      </c>
      <c r="H297" s="181">
        <v>2</v>
      </c>
      <c r="I297" s="182">
        <v>0</v>
      </c>
      <c r="J297" s="183">
        <v>0</v>
      </c>
      <c r="K297" s="182">
        <f>ROUND(O297*H297,2)</f>
        <v>0</v>
      </c>
      <c r="L297" s="184"/>
      <c r="M297" s="185" t="s">
        <v>1</v>
      </c>
      <c r="N297" s="145" t="s">
        <v>34</v>
      </c>
      <c r="O297" s="146">
        <f>I297+J297</f>
        <v>0</v>
      </c>
      <c r="P297" s="146">
        <f>ROUND(I297*H297,2)</f>
        <v>0</v>
      </c>
      <c r="Q297" s="146">
        <f>ROUND(J297*H297,2)</f>
        <v>0</v>
      </c>
      <c r="R297" s="147">
        <v>0</v>
      </c>
      <c r="S297" s="147">
        <f>R297*H297</f>
        <v>0</v>
      </c>
      <c r="T297" s="147">
        <v>0</v>
      </c>
      <c r="U297" s="147">
        <f>T297*H297</f>
        <v>0</v>
      </c>
      <c r="V297" s="147">
        <v>0</v>
      </c>
      <c r="W297" s="148">
        <f>V297*H297</f>
        <v>0</v>
      </c>
      <c r="X297" s="29"/>
      <c r="Y297" s="29"/>
      <c r="Z297" s="29"/>
      <c r="AA297" s="29"/>
      <c r="AB297" s="29"/>
      <c r="AO297" s="149" t="s">
        <v>177</v>
      </c>
      <c r="AQ297" s="149" t="s">
        <v>187</v>
      </c>
      <c r="AR297" s="149" t="s">
        <v>81</v>
      </c>
      <c r="AV297" s="17" t="s">
        <v>120</v>
      </c>
      <c r="BB297" s="150">
        <f>IF(N297="základní",K297,0)</f>
        <v>0</v>
      </c>
      <c r="BC297" s="150">
        <f>IF(N297="snížená",K297,0)</f>
        <v>0</v>
      </c>
      <c r="BD297" s="150">
        <f>IF(N297="zákl. přenesená",K297,0)</f>
        <v>0</v>
      </c>
      <c r="BE297" s="150">
        <f>IF(N297="sníž. přenesená",K297,0)</f>
        <v>0</v>
      </c>
      <c r="BF297" s="150">
        <f>IF(N297="nulová",K297,0)</f>
        <v>0</v>
      </c>
      <c r="BG297" s="17" t="s">
        <v>79</v>
      </c>
      <c r="BH297" s="150">
        <f>ROUND(O297*H297,2)</f>
        <v>0</v>
      </c>
      <c r="BI297" s="17" t="s">
        <v>126</v>
      </c>
      <c r="BJ297" s="149" t="s">
        <v>438</v>
      </c>
    </row>
    <row r="298" spans="1:62" s="13" customFormat="1">
      <c r="B298" s="155"/>
      <c r="D298" s="156" t="s">
        <v>130</v>
      </c>
      <c r="E298" s="157" t="s">
        <v>1</v>
      </c>
      <c r="F298" s="158" t="s">
        <v>81</v>
      </c>
      <c r="H298" s="159"/>
      <c r="L298" s="155"/>
      <c r="M298" s="160"/>
      <c r="N298" s="161"/>
      <c r="O298" s="161"/>
      <c r="P298" s="161"/>
      <c r="Q298" s="161"/>
      <c r="R298" s="161"/>
      <c r="S298" s="161"/>
      <c r="T298" s="161"/>
      <c r="U298" s="161"/>
      <c r="V298" s="161"/>
      <c r="W298" s="162"/>
      <c r="AQ298" s="157" t="s">
        <v>130</v>
      </c>
      <c r="AR298" s="157" t="s">
        <v>81</v>
      </c>
      <c r="AS298" s="13" t="s">
        <v>81</v>
      </c>
      <c r="AT298" s="13" t="s">
        <v>4</v>
      </c>
      <c r="AU298" s="13" t="s">
        <v>79</v>
      </c>
      <c r="AV298" s="157" t="s">
        <v>120</v>
      </c>
    </row>
    <row r="299" spans="1:62" s="2" customFormat="1" ht="24.15" customHeight="1">
      <c r="A299" s="29"/>
      <c r="B299" s="137"/>
      <c r="C299" s="138" t="s">
        <v>439</v>
      </c>
      <c r="D299" s="138" t="s">
        <v>122</v>
      </c>
      <c r="E299" s="139" t="s">
        <v>440</v>
      </c>
      <c r="F299" s="140" t="s">
        <v>441</v>
      </c>
      <c r="G299" s="141" t="s">
        <v>217</v>
      </c>
      <c r="H299" s="142">
        <v>3</v>
      </c>
      <c r="I299" s="143">
        <v>0</v>
      </c>
      <c r="J299" s="143">
        <v>0</v>
      </c>
      <c r="K299" s="143">
        <f>ROUND(O299*H299,2)</f>
        <v>0</v>
      </c>
      <c r="L299" s="30"/>
      <c r="M299" s="144" t="s">
        <v>1</v>
      </c>
      <c r="N299" s="145" t="s">
        <v>34</v>
      </c>
      <c r="O299" s="146">
        <f>I299+J299</f>
        <v>0</v>
      </c>
      <c r="P299" s="146">
        <f>ROUND(I299*H299,2)</f>
        <v>0</v>
      </c>
      <c r="Q299" s="146">
        <f>ROUND(J299*H299,2)</f>
        <v>0</v>
      </c>
      <c r="R299" s="147">
        <v>0</v>
      </c>
      <c r="S299" s="147">
        <f>R299*H299</f>
        <v>0</v>
      </c>
      <c r="T299" s="147">
        <v>0</v>
      </c>
      <c r="U299" s="147">
        <f>T299*H299</f>
        <v>0</v>
      </c>
      <c r="V299" s="147">
        <v>0</v>
      </c>
      <c r="W299" s="148">
        <f>V299*H299</f>
        <v>0</v>
      </c>
      <c r="X299" s="29"/>
      <c r="Y299" s="29"/>
      <c r="Z299" s="29"/>
      <c r="AA299" s="29"/>
      <c r="AB299" s="29"/>
      <c r="AO299" s="149" t="s">
        <v>126</v>
      </c>
      <c r="AQ299" s="149" t="s">
        <v>122</v>
      </c>
      <c r="AR299" s="149" t="s">
        <v>81</v>
      </c>
      <c r="AV299" s="17" t="s">
        <v>120</v>
      </c>
      <c r="BB299" s="150">
        <f>IF(N299="základní",K299,0)</f>
        <v>0</v>
      </c>
      <c r="BC299" s="150">
        <f>IF(N299="snížená",K299,0)</f>
        <v>0</v>
      </c>
      <c r="BD299" s="150">
        <f>IF(N299="zákl. přenesená",K299,0)</f>
        <v>0</v>
      </c>
      <c r="BE299" s="150">
        <f>IF(N299="sníž. přenesená",K299,0)</f>
        <v>0</v>
      </c>
      <c r="BF299" s="150">
        <f>IF(N299="nulová",K299,0)</f>
        <v>0</v>
      </c>
      <c r="BG299" s="17" t="s">
        <v>79</v>
      </c>
      <c r="BH299" s="150">
        <f>ROUND(O299*H299,2)</f>
        <v>0</v>
      </c>
      <c r="BI299" s="17" t="s">
        <v>126</v>
      </c>
      <c r="BJ299" s="149" t="s">
        <v>442</v>
      </c>
    </row>
    <row r="300" spans="1:62" s="2" customFormat="1">
      <c r="A300" s="29"/>
      <c r="B300" s="30"/>
      <c r="C300" s="29"/>
      <c r="D300" s="151" t="s">
        <v>128</v>
      </c>
      <c r="E300" s="29"/>
      <c r="F300" s="152" t="s">
        <v>443</v>
      </c>
      <c r="G300" s="29"/>
      <c r="H300" s="29"/>
      <c r="I300" s="29"/>
      <c r="J300" s="29"/>
      <c r="K300" s="29"/>
      <c r="L300" s="30"/>
      <c r="M300" s="153"/>
      <c r="N300" s="154"/>
      <c r="O300" s="55"/>
      <c r="P300" s="55"/>
      <c r="Q300" s="55"/>
      <c r="R300" s="55"/>
      <c r="S300" s="55"/>
      <c r="T300" s="55"/>
      <c r="U300" s="55"/>
      <c r="V300" s="55"/>
      <c r="W300" s="56"/>
      <c r="X300" s="29"/>
      <c r="Y300" s="29"/>
      <c r="Z300" s="29"/>
      <c r="AA300" s="29"/>
      <c r="AB300" s="29"/>
      <c r="AQ300" s="17" t="s">
        <v>128</v>
      </c>
      <c r="AR300" s="17" t="s">
        <v>81</v>
      </c>
    </row>
    <row r="301" spans="1:62" s="13" customFormat="1">
      <c r="B301" s="155"/>
      <c r="D301" s="156" t="s">
        <v>130</v>
      </c>
      <c r="E301" s="157" t="s">
        <v>1</v>
      </c>
      <c r="F301" s="158" t="s">
        <v>139</v>
      </c>
      <c r="H301" s="159"/>
      <c r="L301" s="155"/>
      <c r="M301" s="160"/>
      <c r="N301" s="161"/>
      <c r="O301" s="161"/>
      <c r="P301" s="161"/>
      <c r="Q301" s="161"/>
      <c r="R301" s="161"/>
      <c r="S301" s="161"/>
      <c r="T301" s="161"/>
      <c r="U301" s="161"/>
      <c r="V301" s="161"/>
      <c r="W301" s="162"/>
      <c r="AQ301" s="157" t="s">
        <v>130</v>
      </c>
      <c r="AR301" s="157" t="s">
        <v>81</v>
      </c>
      <c r="AS301" s="13" t="s">
        <v>81</v>
      </c>
      <c r="AT301" s="13" t="s">
        <v>4</v>
      </c>
      <c r="AU301" s="13" t="s">
        <v>79</v>
      </c>
      <c r="AV301" s="157" t="s">
        <v>120</v>
      </c>
    </row>
    <row r="302" spans="1:62" s="2" customFormat="1" ht="24.15" customHeight="1">
      <c r="A302" s="29"/>
      <c r="B302" s="137"/>
      <c r="C302" s="177" t="s">
        <v>444</v>
      </c>
      <c r="D302" s="177" t="s">
        <v>187</v>
      </c>
      <c r="E302" s="178" t="s">
        <v>445</v>
      </c>
      <c r="F302" s="179" t="s">
        <v>446</v>
      </c>
      <c r="G302" s="180" t="s">
        <v>217</v>
      </c>
      <c r="H302" s="181">
        <v>3</v>
      </c>
      <c r="I302" s="182">
        <v>0</v>
      </c>
      <c r="J302" s="183">
        <v>0</v>
      </c>
      <c r="K302" s="182">
        <f>ROUND(O302*H302,2)</f>
        <v>0</v>
      </c>
      <c r="L302" s="184"/>
      <c r="M302" s="185" t="s">
        <v>1</v>
      </c>
      <c r="N302" s="145" t="s">
        <v>34</v>
      </c>
      <c r="O302" s="146">
        <f>I302+J302</f>
        <v>0</v>
      </c>
      <c r="P302" s="146">
        <f>ROUND(I302*H302,2)</f>
        <v>0</v>
      </c>
      <c r="Q302" s="146">
        <f>ROUND(J302*H302,2)</f>
        <v>0</v>
      </c>
      <c r="R302" s="147">
        <v>0</v>
      </c>
      <c r="S302" s="147">
        <f>R302*H302</f>
        <v>0</v>
      </c>
      <c r="T302" s="147">
        <v>0</v>
      </c>
      <c r="U302" s="147">
        <f>T302*H302</f>
        <v>0</v>
      </c>
      <c r="V302" s="147">
        <v>0</v>
      </c>
      <c r="W302" s="148">
        <f>V302*H302</f>
        <v>0</v>
      </c>
      <c r="X302" s="29"/>
      <c r="Y302" s="29"/>
      <c r="Z302" s="29"/>
      <c r="AA302" s="29"/>
      <c r="AB302" s="29"/>
      <c r="AO302" s="149" t="s">
        <v>177</v>
      </c>
      <c r="AQ302" s="149" t="s">
        <v>187</v>
      </c>
      <c r="AR302" s="149" t="s">
        <v>81</v>
      </c>
      <c r="AV302" s="17" t="s">
        <v>120</v>
      </c>
      <c r="BB302" s="150">
        <f>IF(N302="základní",K302,0)</f>
        <v>0</v>
      </c>
      <c r="BC302" s="150">
        <f>IF(N302="snížená",K302,0)</f>
        <v>0</v>
      </c>
      <c r="BD302" s="150">
        <f>IF(N302="zákl. přenesená",K302,0)</f>
        <v>0</v>
      </c>
      <c r="BE302" s="150">
        <f>IF(N302="sníž. přenesená",K302,0)</f>
        <v>0</v>
      </c>
      <c r="BF302" s="150">
        <f>IF(N302="nulová",K302,0)</f>
        <v>0</v>
      </c>
      <c r="BG302" s="17" t="s">
        <v>79</v>
      </c>
      <c r="BH302" s="150">
        <f>ROUND(O302*H302,2)</f>
        <v>0</v>
      </c>
      <c r="BI302" s="17" t="s">
        <v>126</v>
      </c>
      <c r="BJ302" s="149" t="s">
        <v>447</v>
      </c>
    </row>
    <row r="303" spans="1:62" s="12" customFormat="1" ht="22.95" customHeight="1">
      <c r="B303" s="124"/>
      <c r="D303" s="125" t="s">
        <v>70</v>
      </c>
      <c r="E303" s="135" t="s">
        <v>448</v>
      </c>
      <c r="F303" s="135" t="s">
        <v>449</v>
      </c>
      <c r="K303" s="136">
        <f>BH303</f>
        <v>0</v>
      </c>
      <c r="L303" s="124"/>
      <c r="M303" s="128"/>
      <c r="N303" s="129"/>
      <c r="O303" s="129"/>
      <c r="P303" s="130">
        <f>SUM(P304:P316)</f>
        <v>0</v>
      </c>
      <c r="Q303" s="130">
        <f>SUM(Q304:Q316)</f>
        <v>0</v>
      </c>
      <c r="R303" s="129"/>
      <c r="S303" s="131">
        <f>SUM(S304:S316)</f>
        <v>0</v>
      </c>
      <c r="T303" s="129"/>
      <c r="U303" s="131">
        <f>SUM(U304:U316)</f>
        <v>0</v>
      </c>
      <c r="V303" s="129"/>
      <c r="W303" s="132">
        <f>SUM(W304:W316)</f>
        <v>0</v>
      </c>
      <c r="AO303" s="125" t="s">
        <v>79</v>
      </c>
      <c r="AQ303" s="133" t="s">
        <v>70</v>
      </c>
      <c r="AR303" s="133" t="s">
        <v>79</v>
      </c>
      <c r="AV303" s="125" t="s">
        <v>120</v>
      </c>
      <c r="BH303" s="134">
        <f>SUM(BH304:BH316)</f>
        <v>0</v>
      </c>
    </row>
    <row r="304" spans="1:62" s="2" customFormat="1" ht="24.15" customHeight="1">
      <c r="A304" s="29"/>
      <c r="B304" s="137"/>
      <c r="C304" s="138" t="s">
        <v>450</v>
      </c>
      <c r="D304" s="138" t="s">
        <v>122</v>
      </c>
      <c r="E304" s="139" t="s">
        <v>451</v>
      </c>
      <c r="F304" s="140" t="s">
        <v>452</v>
      </c>
      <c r="G304" s="141" t="s">
        <v>190</v>
      </c>
      <c r="H304" s="142">
        <v>57.76</v>
      </c>
      <c r="I304" s="143">
        <v>0</v>
      </c>
      <c r="J304" s="143">
        <v>0</v>
      </c>
      <c r="K304" s="143">
        <f>ROUND(O304*H304,2)</f>
        <v>0</v>
      </c>
      <c r="L304" s="30"/>
      <c r="M304" s="144" t="s">
        <v>1</v>
      </c>
      <c r="N304" s="145" t="s">
        <v>34</v>
      </c>
      <c r="O304" s="146">
        <f>I304+J304</f>
        <v>0</v>
      </c>
      <c r="P304" s="146">
        <f>ROUND(I304*H304,2)</f>
        <v>0</v>
      </c>
      <c r="Q304" s="146">
        <f>ROUND(J304*H304,2)</f>
        <v>0</v>
      </c>
      <c r="R304" s="147">
        <v>0</v>
      </c>
      <c r="S304" s="147">
        <f>R304*H304</f>
        <v>0</v>
      </c>
      <c r="T304" s="147">
        <v>0</v>
      </c>
      <c r="U304" s="147">
        <f>T304*H304</f>
        <v>0</v>
      </c>
      <c r="V304" s="147">
        <v>0</v>
      </c>
      <c r="W304" s="148">
        <f>V304*H304</f>
        <v>0</v>
      </c>
      <c r="X304" s="29"/>
      <c r="Y304" s="29"/>
      <c r="Z304" s="29"/>
      <c r="AA304" s="29"/>
      <c r="AB304" s="29"/>
      <c r="AO304" s="149" t="s">
        <v>126</v>
      </c>
      <c r="AQ304" s="149" t="s">
        <v>122</v>
      </c>
      <c r="AR304" s="149" t="s">
        <v>81</v>
      </c>
      <c r="AV304" s="17" t="s">
        <v>120</v>
      </c>
      <c r="BB304" s="150">
        <f>IF(N304="základní",K304,0)</f>
        <v>0</v>
      </c>
      <c r="BC304" s="150">
        <f>IF(N304="snížená",K304,0)</f>
        <v>0</v>
      </c>
      <c r="BD304" s="150">
        <f>IF(N304="zákl. přenesená",K304,0)</f>
        <v>0</v>
      </c>
      <c r="BE304" s="150">
        <f>IF(N304="sníž. přenesená",K304,0)</f>
        <v>0</v>
      </c>
      <c r="BF304" s="150">
        <f>IF(N304="nulová",K304,0)</f>
        <v>0</v>
      </c>
      <c r="BG304" s="17" t="s">
        <v>79</v>
      </c>
      <c r="BH304" s="150">
        <f>ROUND(O304*H304,2)</f>
        <v>0</v>
      </c>
      <c r="BI304" s="17" t="s">
        <v>126</v>
      </c>
      <c r="BJ304" s="149" t="s">
        <v>453</v>
      </c>
    </row>
    <row r="305" spans="1:62" s="2" customFormat="1">
      <c r="A305" s="29"/>
      <c r="B305" s="30"/>
      <c r="C305" s="29"/>
      <c r="D305" s="151" t="s">
        <v>128</v>
      </c>
      <c r="E305" s="29"/>
      <c r="F305" s="152" t="s">
        <v>454</v>
      </c>
      <c r="G305" s="29"/>
      <c r="H305" s="29"/>
      <c r="I305" s="29"/>
      <c r="J305" s="29"/>
      <c r="K305" s="29"/>
      <c r="L305" s="30"/>
      <c r="M305" s="153"/>
      <c r="N305" s="154"/>
      <c r="O305" s="55"/>
      <c r="P305" s="55"/>
      <c r="Q305" s="55"/>
      <c r="R305" s="55"/>
      <c r="S305" s="55"/>
      <c r="T305" s="55"/>
      <c r="U305" s="55"/>
      <c r="V305" s="55"/>
      <c r="W305" s="56"/>
      <c r="X305" s="29"/>
      <c r="Y305" s="29"/>
      <c r="Z305" s="29"/>
      <c r="AA305" s="29"/>
      <c r="AB305" s="29"/>
      <c r="AQ305" s="17" t="s">
        <v>128</v>
      </c>
      <c r="AR305" s="17" t="s">
        <v>81</v>
      </c>
    </row>
    <row r="306" spans="1:62" s="13" customFormat="1">
      <c r="B306" s="155"/>
      <c r="D306" s="156" t="s">
        <v>130</v>
      </c>
      <c r="E306" s="157" t="s">
        <v>1</v>
      </c>
      <c r="F306" s="158" t="s">
        <v>455</v>
      </c>
      <c r="H306" s="159"/>
      <c r="L306" s="155"/>
      <c r="M306" s="160"/>
      <c r="N306" s="161"/>
      <c r="O306" s="161"/>
      <c r="P306" s="161"/>
      <c r="Q306" s="161"/>
      <c r="R306" s="161"/>
      <c r="S306" s="161"/>
      <c r="T306" s="161"/>
      <c r="U306" s="161"/>
      <c r="V306" s="161"/>
      <c r="W306" s="162"/>
      <c r="AQ306" s="157" t="s">
        <v>130</v>
      </c>
      <c r="AR306" s="157" t="s">
        <v>81</v>
      </c>
      <c r="AS306" s="13" t="s">
        <v>81</v>
      </c>
      <c r="AT306" s="13" t="s">
        <v>4</v>
      </c>
      <c r="AU306" s="13" t="s">
        <v>79</v>
      </c>
      <c r="AV306" s="157" t="s">
        <v>120</v>
      </c>
    </row>
    <row r="307" spans="1:62" s="2" customFormat="1" ht="33" customHeight="1">
      <c r="A307" s="29"/>
      <c r="B307" s="137"/>
      <c r="C307" s="138" t="s">
        <v>456</v>
      </c>
      <c r="D307" s="138" t="s">
        <v>122</v>
      </c>
      <c r="E307" s="139" t="s">
        <v>457</v>
      </c>
      <c r="F307" s="140" t="s">
        <v>458</v>
      </c>
      <c r="G307" s="141" t="s">
        <v>190</v>
      </c>
      <c r="H307" s="142">
        <v>57.76</v>
      </c>
      <c r="I307" s="143">
        <v>0</v>
      </c>
      <c r="J307" s="143">
        <v>0</v>
      </c>
      <c r="K307" s="143">
        <f>ROUND(O307*H307,2)</f>
        <v>0</v>
      </c>
      <c r="L307" s="30"/>
      <c r="M307" s="144" t="s">
        <v>1</v>
      </c>
      <c r="N307" s="145" t="s">
        <v>34</v>
      </c>
      <c r="O307" s="146">
        <f>I307+J307</f>
        <v>0</v>
      </c>
      <c r="P307" s="146">
        <f>ROUND(I307*H307,2)</f>
        <v>0</v>
      </c>
      <c r="Q307" s="146">
        <f>ROUND(J307*H307,2)</f>
        <v>0</v>
      </c>
      <c r="R307" s="147">
        <v>0</v>
      </c>
      <c r="S307" s="147">
        <f>R307*H307</f>
        <v>0</v>
      </c>
      <c r="T307" s="147">
        <v>0</v>
      </c>
      <c r="U307" s="147">
        <f>T307*H307</f>
        <v>0</v>
      </c>
      <c r="V307" s="147">
        <v>0</v>
      </c>
      <c r="W307" s="148">
        <f>V307*H307</f>
        <v>0</v>
      </c>
      <c r="X307" s="29"/>
      <c r="Y307" s="29"/>
      <c r="Z307" s="29"/>
      <c r="AA307" s="29"/>
      <c r="AB307" s="29"/>
      <c r="AO307" s="149" t="s">
        <v>126</v>
      </c>
      <c r="AQ307" s="149" t="s">
        <v>122</v>
      </c>
      <c r="AR307" s="149" t="s">
        <v>81</v>
      </c>
      <c r="AV307" s="17" t="s">
        <v>120</v>
      </c>
      <c r="BB307" s="150">
        <f>IF(N307="základní",K307,0)</f>
        <v>0</v>
      </c>
      <c r="BC307" s="150">
        <f>IF(N307="snížená",K307,0)</f>
        <v>0</v>
      </c>
      <c r="BD307" s="150">
        <f>IF(N307="zákl. přenesená",K307,0)</f>
        <v>0</v>
      </c>
      <c r="BE307" s="150">
        <f>IF(N307="sníž. přenesená",K307,0)</f>
        <v>0</v>
      </c>
      <c r="BF307" s="150">
        <f>IF(N307="nulová",K307,0)</f>
        <v>0</v>
      </c>
      <c r="BG307" s="17" t="s">
        <v>79</v>
      </c>
      <c r="BH307" s="150">
        <f>ROUND(O307*H307,2)</f>
        <v>0</v>
      </c>
      <c r="BI307" s="17" t="s">
        <v>126</v>
      </c>
      <c r="BJ307" s="149" t="s">
        <v>459</v>
      </c>
    </row>
    <row r="308" spans="1:62" s="2" customFormat="1">
      <c r="A308" s="29"/>
      <c r="B308" s="30"/>
      <c r="C308" s="29"/>
      <c r="D308" s="151" t="s">
        <v>128</v>
      </c>
      <c r="E308" s="29"/>
      <c r="F308" s="152" t="s">
        <v>460</v>
      </c>
      <c r="G308" s="29"/>
      <c r="H308" s="29"/>
      <c r="I308" s="29"/>
      <c r="J308" s="29"/>
      <c r="K308" s="29"/>
      <c r="L308" s="30"/>
      <c r="M308" s="153"/>
      <c r="N308" s="154"/>
      <c r="O308" s="55"/>
      <c r="P308" s="55"/>
      <c r="Q308" s="55"/>
      <c r="R308" s="55"/>
      <c r="S308" s="55"/>
      <c r="T308" s="55"/>
      <c r="U308" s="55"/>
      <c r="V308" s="55"/>
      <c r="W308" s="56"/>
      <c r="X308" s="29"/>
      <c r="Y308" s="29"/>
      <c r="Z308" s="29"/>
      <c r="AA308" s="29"/>
      <c r="AB308" s="29"/>
      <c r="AQ308" s="17" t="s">
        <v>128</v>
      </c>
      <c r="AR308" s="17" t="s">
        <v>81</v>
      </c>
    </row>
    <row r="309" spans="1:62" s="13" customFormat="1">
      <c r="B309" s="155"/>
      <c r="D309" s="156" t="s">
        <v>130</v>
      </c>
      <c r="E309" s="157" t="s">
        <v>1</v>
      </c>
      <c r="F309" s="158" t="s">
        <v>461</v>
      </c>
      <c r="H309" s="159"/>
      <c r="L309" s="155"/>
      <c r="M309" s="160"/>
      <c r="N309" s="161"/>
      <c r="O309" s="161"/>
      <c r="P309" s="161"/>
      <c r="Q309" s="161"/>
      <c r="R309" s="161"/>
      <c r="S309" s="161"/>
      <c r="T309" s="161"/>
      <c r="U309" s="161"/>
      <c r="V309" s="161"/>
      <c r="W309" s="162"/>
      <c r="AQ309" s="157" t="s">
        <v>130</v>
      </c>
      <c r="AR309" s="157" t="s">
        <v>81</v>
      </c>
      <c r="AS309" s="13" t="s">
        <v>81</v>
      </c>
      <c r="AT309" s="13" t="s">
        <v>4</v>
      </c>
      <c r="AU309" s="13" t="s">
        <v>79</v>
      </c>
      <c r="AV309" s="157" t="s">
        <v>120</v>
      </c>
    </row>
    <row r="310" spans="1:62" s="2" customFormat="1" ht="44.25" customHeight="1">
      <c r="A310" s="29"/>
      <c r="B310" s="137"/>
      <c r="C310" s="138" t="s">
        <v>462</v>
      </c>
      <c r="D310" s="138" t="s">
        <v>122</v>
      </c>
      <c r="E310" s="139" t="s">
        <v>463</v>
      </c>
      <c r="F310" s="140" t="s">
        <v>464</v>
      </c>
      <c r="G310" s="141" t="s">
        <v>190</v>
      </c>
      <c r="H310" s="142">
        <v>519.84</v>
      </c>
      <c r="I310" s="143">
        <v>0</v>
      </c>
      <c r="J310" s="143">
        <v>0</v>
      </c>
      <c r="K310" s="143">
        <f>ROUND(O310*H310,2)</f>
        <v>0</v>
      </c>
      <c r="L310" s="30"/>
      <c r="M310" s="144" t="s">
        <v>1</v>
      </c>
      <c r="N310" s="145" t="s">
        <v>34</v>
      </c>
      <c r="O310" s="146">
        <f>I310+J310</f>
        <v>0</v>
      </c>
      <c r="P310" s="146">
        <f>ROUND(I310*H310,2)</f>
        <v>0</v>
      </c>
      <c r="Q310" s="146">
        <f>ROUND(J310*H310,2)</f>
        <v>0</v>
      </c>
      <c r="R310" s="147">
        <v>0</v>
      </c>
      <c r="S310" s="147">
        <f>R310*H310</f>
        <v>0</v>
      </c>
      <c r="T310" s="147">
        <v>0</v>
      </c>
      <c r="U310" s="147">
        <f>T310*H310</f>
        <v>0</v>
      </c>
      <c r="V310" s="147">
        <v>0</v>
      </c>
      <c r="W310" s="148">
        <f>V310*H310</f>
        <v>0</v>
      </c>
      <c r="X310" s="29"/>
      <c r="Y310" s="29"/>
      <c r="Z310" s="29"/>
      <c r="AA310" s="29"/>
      <c r="AB310" s="29"/>
      <c r="AO310" s="149" t="s">
        <v>126</v>
      </c>
      <c r="AQ310" s="149" t="s">
        <v>122</v>
      </c>
      <c r="AR310" s="149" t="s">
        <v>81</v>
      </c>
      <c r="AV310" s="17" t="s">
        <v>120</v>
      </c>
      <c r="BB310" s="150">
        <f>IF(N310="základní",K310,0)</f>
        <v>0</v>
      </c>
      <c r="BC310" s="150">
        <f>IF(N310="snížená",K310,0)</f>
        <v>0</v>
      </c>
      <c r="BD310" s="150">
        <f>IF(N310="zákl. přenesená",K310,0)</f>
        <v>0</v>
      </c>
      <c r="BE310" s="150">
        <f>IF(N310="sníž. přenesená",K310,0)</f>
        <v>0</v>
      </c>
      <c r="BF310" s="150">
        <f>IF(N310="nulová",K310,0)</f>
        <v>0</v>
      </c>
      <c r="BG310" s="17" t="s">
        <v>79</v>
      </c>
      <c r="BH310" s="150">
        <f>ROUND(O310*H310,2)</f>
        <v>0</v>
      </c>
      <c r="BI310" s="17" t="s">
        <v>126</v>
      </c>
      <c r="BJ310" s="149" t="s">
        <v>465</v>
      </c>
    </row>
    <row r="311" spans="1:62" s="2" customFormat="1">
      <c r="A311" s="29"/>
      <c r="B311" s="30"/>
      <c r="C311" s="29"/>
      <c r="D311" s="151" t="s">
        <v>128</v>
      </c>
      <c r="E311" s="29"/>
      <c r="F311" s="152" t="s">
        <v>466</v>
      </c>
      <c r="G311" s="29"/>
      <c r="H311" s="29"/>
      <c r="I311" s="29"/>
      <c r="J311" s="29"/>
      <c r="K311" s="29"/>
      <c r="L311" s="30"/>
      <c r="M311" s="153"/>
      <c r="N311" s="154"/>
      <c r="O311" s="55"/>
      <c r="P311" s="55"/>
      <c r="Q311" s="55"/>
      <c r="R311" s="55"/>
      <c r="S311" s="55"/>
      <c r="T311" s="55"/>
      <c r="U311" s="55"/>
      <c r="V311" s="55"/>
      <c r="W311" s="56"/>
      <c r="X311" s="29"/>
      <c r="Y311" s="29"/>
      <c r="Z311" s="29"/>
      <c r="AA311" s="29"/>
      <c r="AB311" s="29"/>
      <c r="AQ311" s="17" t="s">
        <v>128</v>
      </c>
      <c r="AR311" s="17" t="s">
        <v>81</v>
      </c>
    </row>
    <row r="312" spans="1:62" s="2" customFormat="1" ht="19.2">
      <c r="A312" s="29"/>
      <c r="B312" s="30"/>
      <c r="C312" s="29"/>
      <c r="D312" s="156" t="s">
        <v>173</v>
      </c>
      <c r="E312" s="29"/>
      <c r="F312" s="176" t="s">
        <v>467</v>
      </c>
      <c r="G312" s="29"/>
      <c r="H312" s="29"/>
      <c r="I312" s="29"/>
      <c r="J312" s="29"/>
      <c r="K312" s="29"/>
      <c r="L312" s="30"/>
      <c r="M312" s="153"/>
      <c r="N312" s="154"/>
      <c r="O312" s="55"/>
      <c r="P312" s="55"/>
      <c r="Q312" s="55"/>
      <c r="R312" s="55"/>
      <c r="S312" s="55"/>
      <c r="T312" s="55"/>
      <c r="U312" s="55"/>
      <c r="V312" s="55"/>
      <c r="W312" s="56"/>
      <c r="X312" s="29"/>
      <c r="Y312" s="29"/>
      <c r="Z312" s="29"/>
      <c r="AA312" s="29"/>
      <c r="AB312" s="29"/>
      <c r="AQ312" s="17" t="s">
        <v>173</v>
      </c>
      <c r="AR312" s="17" t="s">
        <v>81</v>
      </c>
    </row>
    <row r="313" spans="1:62" s="13" customFormat="1">
      <c r="B313" s="155"/>
      <c r="D313" s="156" t="s">
        <v>130</v>
      </c>
      <c r="E313" s="157" t="s">
        <v>1</v>
      </c>
      <c r="F313" s="158" t="s">
        <v>468</v>
      </c>
      <c r="H313" s="159"/>
      <c r="L313" s="155"/>
      <c r="M313" s="160"/>
      <c r="N313" s="161"/>
      <c r="O313" s="161"/>
      <c r="P313" s="161"/>
      <c r="Q313" s="161"/>
      <c r="R313" s="161"/>
      <c r="S313" s="161"/>
      <c r="T313" s="161"/>
      <c r="U313" s="161"/>
      <c r="V313" s="161"/>
      <c r="W313" s="162"/>
      <c r="AQ313" s="157" t="s">
        <v>130</v>
      </c>
      <c r="AR313" s="157" t="s">
        <v>81</v>
      </c>
      <c r="AS313" s="13" t="s">
        <v>81</v>
      </c>
      <c r="AT313" s="13" t="s">
        <v>4</v>
      </c>
      <c r="AU313" s="13" t="s">
        <v>79</v>
      </c>
      <c r="AV313" s="157" t="s">
        <v>120</v>
      </c>
    </row>
    <row r="314" spans="1:62" s="2" customFormat="1" ht="44.25" customHeight="1">
      <c r="A314" s="29"/>
      <c r="B314" s="137"/>
      <c r="C314" s="138" t="s">
        <v>469</v>
      </c>
      <c r="D314" s="138" t="s">
        <v>122</v>
      </c>
      <c r="E314" s="139" t="s">
        <v>470</v>
      </c>
      <c r="F314" s="140" t="s">
        <v>471</v>
      </c>
      <c r="G314" s="141" t="s">
        <v>190</v>
      </c>
      <c r="H314" s="142">
        <v>57.76</v>
      </c>
      <c r="I314" s="143">
        <v>0</v>
      </c>
      <c r="J314" s="143">
        <v>0</v>
      </c>
      <c r="K314" s="143">
        <f>ROUND(O314*H314,2)</f>
        <v>0</v>
      </c>
      <c r="L314" s="30"/>
      <c r="M314" s="144" t="s">
        <v>1</v>
      </c>
      <c r="N314" s="145" t="s">
        <v>34</v>
      </c>
      <c r="O314" s="146">
        <f>I314+J314</f>
        <v>0</v>
      </c>
      <c r="P314" s="146">
        <f>ROUND(I314*H314,2)</f>
        <v>0</v>
      </c>
      <c r="Q314" s="146">
        <f>ROUND(J314*H314,2)</f>
        <v>0</v>
      </c>
      <c r="R314" s="147">
        <v>0</v>
      </c>
      <c r="S314" s="147">
        <f>R314*H314</f>
        <v>0</v>
      </c>
      <c r="T314" s="147">
        <v>0</v>
      </c>
      <c r="U314" s="147">
        <f>T314*H314</f>
        <v>0</v>
      </c>
      <c r="V314" s="147">
        <v>0</v>
      </c>
      <c r="W314" s="148">
        <f>V314*H314</f>
        <v>0</v>
      </c>
      <c r="X314" s="29"/>
      <c r="Y314" s="29"/>
      <c r="Z314" s="29"/>
      <c r="AA314" s="29"/>
      <c r="AB314" s="29"/>
      <c r="AO314" s="149" t="s">
        <v>126</v>
      </c>
      <c r="AQ314" s="149" t="s">
        <v>122</v>
      </c>
      <c r="AR314" s="149" t="s">
        <v>81</v>
      </c>
      <c r="AV314" s="17" t="s">
        <v>120</v>
      </c>
      <c r="BB314" s="150">
        <f>IF(N314="základní",K314,0)</f>
        <v>0</v>
      </c>
      <c r="BC314" s="150">
        <f>IF(N314="snížená",K314,0)</f>
        <v>0</v>
      </c>
      <c r="BD314" s="150">
        <f>IF(N314="zákl. přenesená",K314,0)</f>
        <v>0</v>
      </c>
      <c r="BE314" s="150">
        <f>IF(N314="sníž. přenesená",K314,0)</f>
        <v>0</v>
      </c>
      <c r="BF314" s="150">
        <f>IF(N314="nulová",K314,0)</f>
        <v>0</v>
      </c>
      <c r="BG314" s="17" t="s">
        <v>79</v>
      </c>
      <c r="BH314" s="150">
        <f>ROUND(O314*H314,2)</f>
        <v>0</v>
      </c>
      <c r="BI314" s="17" t="s">
        <v>126</v>
      </c>
      <c r="BJ314" s="149" t="s">
        <v>472</v>
      </c>
    </row>
    <row r="315" spans="1:62" s="2" customFormat="1">
      <c r="A315" s="29"/>
      <c r="B315" s="30"/>
      <c r="C315" s="29"/>
      <c r="D315" s="151" t="s">
        <v>128</v>
      </c>
      <c r="E315" s="29"/>
      <c r="F315" s="152" t="s">
        <v>473</v>
      </c>
      <c r="G315" s="29"/>
      <c r="H315" s="29"/>
      <c r="I315" s="29"/>
      <c r="J315" s="29"/>
      <c r="K315" s="29"/>
      <c r="L315" s="30"/>
      <c r="M315" s="153"/>
      <c r="N315" s="154"/>
      <c r="O315" s="55"/>
      <c r="P315" s="55"/>
      <c r="Q315" s="55"/>
      <c r="R315" s="55"/>
      <c r="S315" s="55"/>
      <c r="T315" s="55"/>
      <c r="U315" s="55"/>
      <c r="V315" s="55"/>
      <c r="W315" s="56"/>
      <c r="X315" s="29"/>
      <c r="Y315" s="29"/>
      <c r="Z315" s="29"/>
      <c r="AA315" s="29"/>
      <c r="AB315" s="29"/>
      <c r="AQ315" s="17" t="s">
        <v>128</v>
      </c>
      <c r="AR315" s="17" t="s">
        <v>81</v>
      </c>
    </row>
    <row r="316" spans="1:62" s="13" customFormat="1">
      <c r="B316" s="155"/>
      <c r="D316" s="156" t="s">
        <v>130</v>
      </c>
      <c r="E316" s="157" t="s">
        <v>1</v>
      </c>
      <c r="F316" s="158" t="s">
        <v>461</v>
      </c>
      <c r="H316" s="159"/>
      <c r="L316" s="155"/>
      <c r="M316" s="160"/>
      <c r="N316" s="161"/>
      <c r="O316" s="161"/>
      <c r="P316" s="161"/>
      <c r="Q316" s="161"/>
      <c r="R316" s="161"/>
      <c r="S316" s="161"/>
      <c r="T316" s="161"/>
      <c r="U316" s="161"/>
      <c r="V316" s="161"/>
      <c r="W316" s="162"/>
      <c r="AQ316" s="157" t="s">
        <v>130</v>
      </c>
      <c r="AR316" s="157" t="s">
        <v>81</v>
      </c>
      <c r="AS316" s="13" t="s">
        <v>81</v>
      </c>
      <c r="AT316" s="13" t="s">
        <v>4</v>
      </c>
      <c r="AU316" s="13" t="s">
        <v>79</v>
      </c>
      <c r="AV316" s="157" t="s">
        <v>120</v>
      </c>
    </row>
    <row r="317" spans="1:62" s="12" customFormat="1" ht="22.95" customHeight="1">
      <c r="B317" s="124"/>
      <c r="D317" s="125" t="s">
        <v>70</v>
      </c>
      <c r="E317" s="135" t="s">
        <v>474</v>
      </c>
      <c r="F317" s="135" t="s">
        <v>475</v>
      </c>
      <c r="K317" s="136">
        <f>BH317</f>
        <v>0</v>
      </c>
      <c r="L317" s="124"/>
      <c r="M317" s="128"/>
      <c r="N317" s="129"/>
      <c r="O317" s="129"/>
      <c r="P317" s="130">
        <f>SUM(P318:P319)</f>
        <v>0</v>
      </c>
      <c r="Q317" s="130">
        <f>SUM(Q318:Q319)</f>
        <v>0</v>
      </c>
      <c r="R317" s="129"/>
      <c r="S317" s="131">
        <f>SUM(S318:S319)</f>
        <v>0</v>
      </c>
      <c r="T317" s="129"/>
      <c r="U317" s="131">
        <f>SUM(U318:U319)</f>
        <v>0</v>
      </c>
      <c r="V317" s="129"/>
      <c r="W317" s="132">
        <f>SUM(W318:W319)</f>
        <v>0</v>
      </c>
      <c r="AO317" s="125" t="s">
        <v>79</v>
      </c>
      <c r="AQ317" s="133" t="s">
        <v>70</v>
      </c>
      <c r="AR317" s="133" t="s">
        <v>79</v>
      </c>
      <c r="AV317" s="125" t="s">
        <v>120</v>
      </c>
      <c r="BH317" s="134">
        <f>SUM(BH318:BH319)</f>
        <v>0</v>
      </c>
    </row>
    <row r="318" spans="1:62" s="2" customFormat="1" ht="49.2" customHeight="1">
      <c r="A318" s="29"/>
      <c r="B318" s="137"/>
      <c r="C318" s="138" t="s">
        <v>476</v>
      </c>
      <c r="D318" s="138" t="s">
        <v>122</v>
      </c>
      <c r="E318" s="139" t="s">
        <v>477</v>
      </c>
      <c r="F318" s="140" t="s">
        <v>478</v>
      </c>
      <c r="G318" s="141" t="s">
        <v>190</v>
      </c>
      <c r="H318" s="142">
        <v>232.327</v>
      </c>
      <c r="I318" s="143">
        <v>0</v>
      </c>
      <c r="J318" s="143">
        <v>0</v>
      </c>
      <c r="K318" s="143">
        <f>ROUND(O318*H318,2)</f>
        <v>0</v>
      </c>
      <c r="L318" s="30"/>
      <c r="M318" s="144" t="s">
        <v>1</v>
      </c>
      <c r="N318" s="145" t="s">
        <v>34</v>
      </c>
      <c r="O318" s="146">
        <f>I318+J318</f>
        <v>0</v>
      </c>
      <c r="P318" s="146">
        <f>ROUND(I318*H318,2)</f>
        <v>0</v>
      </c>
      <c r="Q318" s="146">
        <f>ROUND(J318*H318,2)</f>
        <v>0</v>
      </c>
      <c r="R318" s="147">
        <v>0</v>
      </c>
      <c r="S318" s="147">
        <f>R318*H318</f>
        <v>0</v>
      </c>
      <c r="T318" s="147">
        <v>0</v>
      </c>
      <c r="U318" s="147">
        <f>T318*H318</f>
        <v>0</v>
      </c>
      <c r="V318" s="147">
        <v>0</v>
      </c>
      <c r="W318" s="148">
        <f>V318*H318</f>
        <v>0</v>
      </c>
      <c r="X318" s="29"/>
      <c r="Y318" s="29"/>
      <c r="Z318" s="29"/>
      <c r="AA318" s="29"/>
      <c r="AB318" s="29"/>
      <c r="AO318" s="149" t="s">
        <v>126</v>
      </c>
      <c r="AQ318" s="149" t="s">
        <v>122</v>
      </c>
      <c r="AR318" s="149" t="s">
        <v>81</v>
      </c>
      <c r="AV318" s="17" t="s">
        <v>120</v>
      </c>
      <c r="BB318" s="150">
        <f>IF(N318="základní",K318,0)</f>
        <v>0</v>
      </c>
      <c r="BC318" s="150">
        <f>IF(N318="snížená",K318,0)</f>
        <v>0</v>
      </c>
      <c r="BD318" s="150">
        <f>IF(N318="zákl. přenesená",K318,0)</f>
        <v>0</v>
      </c>
      <c r="BE318" s="150">
        <f>IF(N318="sníž. přenesená",K318,0)</f>
        <v>0</v>
      </c>
      <c r="BF318" s="150">
        <f>IF(N318="nulová",K318,0)</f>
        <v>0</v>
      </c>
      <c r="BG318" s="17" t="s">
        <v>79</v>
      </c>
      <c r="BH318" s="150">
        <f>ROUND(O318*H318,2)</f>
        <v>0</v>
      </c>
      <c r="BI318" s="17" t="s">
        <v>126</v>
      </c>
      <c r="BJ318" s="149" t="s">
        <v>479</v>
      </c>
    </row>
    <row r="319" spans="1:62" s="2" customFormat="1">
      <c r="A319" s="29"/>
      <c r="B319" s="30"/>
      <c r="C319" s="29"/>
      <c r="D319" s="151" t="s">
        <v>128</v>
      </c>
      <c r="E319" s="29"/>
      <c r="F319" s="152" t="s">
        <v>480</v>
      </c>
      <c r="G319" s="29"/>
      <c r="H319" s="29"/>
      <c r="I319" s="29"/>
      <c r="J319" s="29"/>
      <c r="K319" s="29"/>
      <c r="L319" s="30"/>
      <c r="M319" s="153"/>
      <c r="N319" s="154"/>
      <c r="O319" s="55"/>
      <c r="P319" s="55"/>
      <c r="Q319" s="55"/>
      <c r="R319" s="55"/>
      <c r="S319" s="55"/>
      <c r="T319" s="55"/>
      <c r="U319" s="55"/>
      <c r="V319" s="55"/>
      <c r="W319" s="56"/>
      <c r="X319" s="29"/>
      <c r="Y319" s="29"/>
      <c r="Z319" s="29"/>
      <c r="AA319" s="29"/>
      <c r="AB319" s="29"/>
      <c r="AQ319" s="17" t="s">
        <v>128</v>
      </c>
      <c r="AR319" s="17" t="s">
        <v>81</v>
      </c>
    </row>
    <row r="320" spans="1:62" s="12" customFormat="1" ht="22.95" customHeight="1">
      <c r="B320" s="124"/>
      <c r="D320" s="125" t="s">
        <v>70</v>
      </c>
      <c r="E320" s="135" t="s">
        <v>481</v>
      </c>
      <c r="F320" s="135" t="s">
        <v>482</v>
      </c>
      <c r="K320" s="136">
        <f>BH320</f>
        <v>0</v>
      </c>
      <c r="L320" s="124"/>
      <c r="M320" s="128"/>
      <c r="N320" s="129"/>
      <c r="O320" s="129"/>
      <c r="P320" s="130">
        <f>SUM(P321:P325)</f>
        <v>0</v>
      </c>
      <c r="Q320" s="130">
        <f>SUM(Q321:Q325)</f>
        <v>0</v>
      </c>
      <c r="R320" s="129"/>
      <c r="S320" s="131">
        <f>SUM(S321:S325)</f>
        <v>0</v>
      </c>
      <c r="T320" s="129"/>
      <c r="U320" s="131">
        <f>SUM(U321:U325)</f>
        <v>0</v>
      </c>
      <c r="V320" s="129"/>
      <c r="W320" s="132">
        <f>SUM(W321:W325)</f>
        <v>0</v>
      </c>
      <c r="AO320" s="125" t="s">
        <v>126</v>
      </c>
      <c r="AQ320" s="133" t="s">
        <v>70</v>
      </c>
      <c r="AR320" s="133" t="s">
        <v>79</v>
      </c>
      <c r="AV320" s="125" t="s">
        <v>120</v>
      </c>
      <c r="BH320" s="134">
        <f>SUM(BH321:BH325)</f>
        <v>0</v>
      </c>
    </row>
    <row r="321" spans="1:62" s="2" customFormat="1" ht="33" customHeight="1">
      <c r="A321" s="29"/>
      <c r="B321" s="137"/>
      <c r="C321" s="138" t="s">
        <v>483</v>
      </c>
      <c r="D321" s="138" t="s">
        <v>122</v>
      </c>
      <c r="E321" s="139" t="s">
        <v>484</v>
      </c>
      <c r="F321" s="140" t="s">
        <v>485</v>
      </c>
      <c r="G321" s="141" t="s">
        <v>486</v>
      </c>
      <c r="H321" s="142">
        <v>24</v>
      </c>
      <c r="I321" s="143">
        <v>0</v>
      </c>
      <c r="J321" s="143">
        <v>0</v>
      </c>
      <c r="K321" s="143">
        <f>ROUND(O321*H321,2)</f>
        <v>0</v>
      </c>
      <c r="L321" s="30"/>
      <c r="M321" s="144" t="s">
        <v>1</v>
      </c>
      <c r="N321" s="145" t="s">
        <v>34</v>
      </c>
      <c r="O321" s="146">
        <f>I321+J321</f>
        <v>0</v>
      </c>
      <c r="P321" s="146">
        <f>ROUND(I321*H321,2)</f>
        <v>0</v>
      </c>
      <c r="Q321" s="146">
        <f>ROUND(J321*H321,2)</f>
        <v>0</v>
      </c>
      <c r="R321" s="147">
        <v>0</v>
      </c>
      <c r="S321" s="147">
        <f>R321*H321</f>
        <v>0</v>
      </c>
      <c r="T321" s="147">
        <v>0</v>
      </c>
      <c r="U321" s="147">
        <f>T321*H321</f>
        <v>0</v>
      </c>
      <c r="V321" s="147">
        <v>0</v>
      </c>
      <c r="W321" s="148">
        <f>V321*H321</f>
        <v>0</v>
      </c>
      <c r="X321" s="29"/>
      <c r="Y321" s="29"/>
      <c r="Z321" s="29"/>
      <c r="AA321" s="29"/>
      <c r="AB321" s="29"/>
      <c r="AO321" s="149" t="s">
        <v>487</v>
      </c>
      <c r="AQ321" s="149" t="s">
        <v>122</v>
      </c>
      <c r="AR321" s="149" t="s">
        <v>81</v>
      </c>
      <c r="AV321" s="17" t="s">
        <v>120</v>
      </c>
      <c r="BB321" s="150">
        <f>IF(N321="základní",K321,0)</f>
        <v>0</v>
      </c>
      <c r="BC321" s="150">
        <f>IF(N321="snížená",K321,0)</f>
        <v>0</v>
      </c>
      <c r="BD321" s="150">
        <f>IF(N321="zákl. přenesená",K321,0)</f>
        <v>0</v>
      </c>
      <c r="BE321" s="150">
        <f>IF(N321="sníž. přenesená",K321,0)</f>
        <v>0</v>
      </c>
      <c r="BF321" s="150">
        <f>IF(N321="nulová",K321,0)</f>
        <v>0</v>
      </c>
      <c r="BG321" s="17" t="s">
        <v>79</v>
      </c>
      <c r="BH321" s="150">
        <f>ROUND(O321*H321,2)</f>
        <v>0</v>
      </c>
      <c r="BI321" s="17" t="s">
        <v>487</v>
      </c>
      <c r="BJ321" s="149" t="s">
        <v>488</v>
      </c>
    </row>
    <row r="322" spans="1:62" s="2" customFormat="1">
      <c r="A322" s="29"/>
      <c r="B322" s="30"/>
      <c r="C322" s="29"/>
      <c r="D322" s="151" t="s">
        <v>128</v>
      </c>
      <c r="E322" s="29"/>
      <c r="F322" s="152" t="s">
        <v>489</v>
      </c>
      <c r="G322" s="29"/>
      <c r="H322" s="29"/>
      <c r="I322" s="29"/>
      <c r="J322" s="29"/>
      <c r="K322" s="29"/>
      <c r="L322" s="30"/>
      <c r="M322" s="153"/>
      <c r="N322" s="154"/>
      <c r="O322" s="55"/>
      <c r="P322" s="55"/>
      <c r="Q322" s="55"/>
      <c r="R322" s="55"/>
      <c r="S322" s="55"/>
      <c r="T322" s="55"/>
      <c r="U322" s="55"/>
      <c r="V322" s="55"/>
      <c r="W322" s="56"/>
      <c r="X322" s="29"/>
      <c r="Y322" s="29"/>
      <c r="Z322" s="29"/>
      <c r="AA322" s="29"/>
      <c r="AB322" s="29"/>
      <c r="AQ322" s="17" t="s">
        <v>128</v>
      </c>
      <c r="AR322" s="17" t="s">
        <v>81</v>
      </c>
    </row>
    <row r="323" spans="1:62" s="2" customFormat="1" ht="28.8">
      <c r="A323" s="29"/>
      <c r="B323" s="30"/>
      <c r="C323" s="29"/>
      <c r="D323" s="156" t="s">
        <v>173</v>
      </c>
      <c r="E323" s="29"/>
      <c r="F323" s="176" t="s">
        <v>490</v>
      </c>
      <c r="G323" s="29"/>
      <c r="H323" s="29"/>
      <c r="I323" s="29"/>
      <c r="J323" s="29"/>
      <c r="K323" s="29"/>
      <c r="L323" s="30"/>
      <c r="M323" s="153"/>
      <c r="N323" s="154"/>
      <c r="O323" s="55"/>
      <c r="P323" s="55"/>
      <c r="Q323" s="55"/>
      <c r="R323" s="55"/>
      <c r="S323" s="55"/>
      <c r="T323" s="55"/>
      <c r="U323" s="55"/>
      <c r="V323" s="55"/>
      <c r="W323" s="56"/>
      <c r="X323" s="29"/>
      <c r="Y323" s="29"/>
      <c r="Z323" s="29"/>
      <c r="AA323" s="29"/>
      <c r="AB323" s="29"/>
      <c r="AQ323" s="17" t="s">
        <v>173</v>
      </c>
      <c r="AR323" s="17" t="s">
        <v>81</v>
      </c>
    </row>
    <row r="324" spans="1:62" s="13" customFormat="1">
      <c r="B324" s="155"/>
      <c r="D324" s="156" t="s">
        <v>130</v>
      </c>
      <c r="E324" s="157" t="s">
        <v>1</v>
      </c>
      <c r="F324" s="158" t="s">
        <v>491</v>
      </c>
      <c r="H324" s="159"/>
      <c r="L324" s="155"/>
      <c r="M324" s="160"/>
      <c r="N324" s="161"/>
      <c r="O324" s="161"/>
      <c r="P324" s="161"/>
      <c r="Q324" s="161"/>
      <c r="R324" s="161"/>
      <c r="S324" s="161"/>
      <c r="T324" s="161"/>
      <c r="U324" s="161"/>
      <c r="V324" s="161"/>
      <c r="W324" s="162"/>
      <c r="AQ324" s="157" t="s">
        <v>130</v>
      </c>
      <c r="AR324" s="157" t="s">
        <v>81</v>
      </c>
      <c r="AS324" s="13" t="s">
        <v>81</v>
      </c>
      <c r="AT324" s="13" t="s">
        <v>4</v>
      </c>
      <c r="AU324" s="13" t="s">
        <v>71</v>
      </c>
      <c r="AV324" s="157" t="s">
        <v>120</v>
      </c>
    </row>
    <row r="325" spans="1:62" s="15" customFormat="1">
      <c r="B325" s="169"/>
      <c r="D325" s="156" t="s">
        <v>130</v>
      </c>
      <c r="E325" s="170" t="s">
        <v>1</v>
      </c>
      <c r="F325" s="171" t="s">
        <v>167</v>
      </c>
      <c r="H325" s="172"/>
      <c r="L325" s="169"/>
      <c r="M325" s="186"/>
      <c r="N325" s="187"/>
      <c r="O325" s="187"/>
      <c r="P325" s="187"/>
      <c r="Q325" s="187"/>
      <c r="R325" s="187"/>
      <c r="S325" s="187"/>
      <c r="T325" s="187"/>
      <c r="U325" s="187"/>
      <c r="V325" s="187"/>
      <c r="W325" s="188"/>
      <c r="AQ325" s="170" t="s">
        <v>130</v>
      </c>
      <c r="AR325" s="170" t="s">
        <v>81</v>
      </c>
      <c r="AS325" s="15" t="s">
        <v>126</v>
      </c>
      <c r="AT325" s="15" t="s">
        <v>4</v>
      </c>
      <c r="AU325" s="15" t="s">
        <v>79</v>
      </c>
      <c r="AV325" s="170" t="s">
        <v>120</v>
      </c>
    </row>
    <row r="326" spans="1:62" s="2" customFormat="1" ht="6.9" customHeight="1">
      <c r="A326" s="29"/>
      <c r="B326" s="44"/>
      <c r="C326" s="45"/>
      <c r="D326" s="45"/>
      <c r="E326" s="45"/>
      <c r="F326" s="45"/>
      <c r="G326" s="45"/>
      <c r="H326" s="45"/>
      <c r="I326" s="45"/>
      <c r="J326" s="45"/>
      <c r="K326" s="45"/>
      <c r="L326" s="30"/>
      <c r="M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</row>
  </sheetData>
  <autoFilter ref="C124:K325" xr:uid="{00000000-0009-0000-0000-000001000000}"/>
  <mergeCells count="9">
    <mergeCell ref="E87:H87"/>
    <mergeCell ref="E115:H115"/>
    <mergeCell ref="E117:H117"/>
    <mergeCell ref="L2:W2"/>
    <mergeCell ref="E7:H7"/>
    <mergeCell ref="E9:H9"/>
    <mergeCell ref="E18:H18"/>
    <mergeCell ref="E27:H27"/>
    <mergeCell ref="E85:H85"/>
  </mergeCells>
  <hyperlinks>
    <hyperlink ref="F132" r:id="rId1" xr:uid="{00000000-0004-0000-0100-000001000000}"/>
    <hyperlink ref="F136" r:id="rId2" xr:uid="{00000000-0004-0000-0100-000002000000}"/>
    <hyperlink ref="F140" r:id="rId3" xr:uid="{00000000-0004-0000-0100-000003000000}"/>
    <hyperlink ref="F143" r:id="rId4" xr:uid="{00000000-0004-0000-0100-000004000000}"/>
    <hyperlink ref="F146" r:id="rId5" xr:uid="{00000000-0004-0000-0100-000005000000}"/>
    <hyperlink ref="F154" r:id="rId6" xr:uid="{00000000-0004-0000-0100-000006000000}"/>
    <hyperlink ref="F160" r:id="rId7" xr:uid="{00000000-0004-0000-0100-000007000000}"/>
    <hyperlink ref="F170" r:id="rId8" xr:uid="{00000000-0004-0000-0100-000008000000}"/>
    <hyperlink ref="F173" r:id="rId9" xr:uid="{00000000-0004-0000-0100-000009000000}"/>
    <hyperlink ref="F177" r:id="rId10" xr:uid="{00000000-0004-0000-0100-00000A000000}"/>
    <hyperlink ref="F184" r:id="rId11" xr:uid="{00000000-0004-0000-0100-00000B000000}"/>
    <hyperlink ref="F192" r:id="rId12" xr:uid="{00000000-0004-0000-0100-00000C000000}"/>
    <hyperlink ref="F195" r:id="rId13" xr:uid="{00000000-0004-0000-0100-00000D000000}"/>
    <hyperlink ref="F200" r:id="rId14" xr:uid="{00000000-0004-0000-0100-00000E000000}"/>
    <hyperlink ref="F204" r:id="rId15" xr:uid="{00000000-0004-0000-0100-00000F000000}"/>
    <hyperlink ref="F215" r:id="rId16" xr:uid="{00000000-0004-0000-0100-000010000000}"/>
    <hyperlink ref="F220" r:id="rId17" xr:uid="{00000000-0004-0000-0100-000011000000}"/>
    <hyperlink ref="F226" r:id="rId18" xr:uid="{00000000-0004-0000-0100-000012000000}"/>
    <hyperlink ref="F230" r:id="rId19" xr:uid="{00000000-0004-0000-0100-000013000000}"/>
    <hyperlink ref="F234" r:id="rId20" xr:uid="{00000000-0004-0000-0100-000014000000}"/>
    <hyperlink ref="F238" r:id="rId21" xr:uid="{00000000-0004-0000-0100-000015000000}"/>
    <hyperlink ref="F242" r:id="rId22" xr:uid="{00000000-0004-0000-0100-000016000000}"/>
    <hyperlink ref="F246" r:id="rId23" xr:uid="{00000000-0004-0000-0100-000017000000}"/>
    <hyperlink ref="F250" r:id="rId24" xr:uid="{00000000-0004-0000-0100-000018000000}"/>
    <hyperlink ref="F255" r:id="rId25" xr:uid="{00000000-0004-0000-0100-000019000000}"/>
    <hyperlink ref="F258" r:id="rId26" xr:uid="{00000000-0004-0000-0100-00001A000000}"/>
    <hyperlink ref="F262" r:id="rId27" xr:uid="{00000000-0004-0000-0100-00001B000000}"/>
    <hyperlink ref="F266" r:id="rId28" xr:uid="{00000000-0004-0000-0100-00001C000000}"/>
    <hyperlink ref="F270" r:id="rId29" xr:uid="{00000000-0004-0000-0100-00001D000000}"/>
    <hyperlink ref="F274" r:id="rId30" xr:uid="{00000000-0004-0000-0100-00001E000000}"/>
    <hyperlink ref="F277" r:id="rId31" xr:uid="{00000000-0004-0000-0100-00001F000000}"/>
    <hyperlink ref="F280" r:id="rId32" xr:uid="{00000000-0004-0000-0100-000020000000}"/>
    <hyperlink ref="F283" r:id="rId33" xr:uid="{00000000-0004-0000-0100-000021000000}"/>
    <hyperlink ref="F286" r:id="rId34" xr:uid="{00000000-0004-0000-0100-000022000000}"/>
    <hyperlink ref="F290" r:id="rId35" xr:uid="{00000000-0004-0000-0100-000023000000}"/>
    <hyperlink ref="F294" r:id="rId36" xr:uid="{00000000-0004-0000-0100-000024000000}"/>
    <hyperlink ref="F300" r:id="rId37" xr:uid="{00000000-0004-0000-0100-000025000000}"/>
    <hyperlink ref="F305" r:id="rId38" xr:uid="{00000000-0004-0000-0100-000026000000}"/>
    <hyperlink ref="F308" r:id="rId39" xr:uid="{00000000-0004-0000-0100-000027000000}"/>
    <hyperlink ref="F311" r:id="rId40" xr:uid="{00000000-0004-0000-0100-000028000000}"/>
    <hyperlink ref="F315" r:id="rId41" xr:uid="{00000000-0004-0000-0100-000029000000}"/>
    <hyperlink ref="F319" r:id="rId42" xr:uid="{00000000-0004-0000-0100-00002A000000}"/>
    <hyperlink ref="F322" r:id="rId43" xr:uid="{00000000-0004-0000-0100-00002B000000}"/>
    <hyperlink ref="F129" r:id="rId44" xr:uid="{00000000-0004-0000-01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- Areálová kanalizace</vt:lpstr>
      <vt:lpstr>'Rekapitulace stavby'!Názvy_tisku</vt:lpstr>
      <vt:lpstr>'SO - Areálová kanalizace'!Názvy_tisku</vt:lpstr>
      <vt:lpstr>'Rekapitulace stavby'!Oblast_tisku</vt:lpstr>
      <vt:lpstr>'SO - Areálová kanalizace'!Oblast_tisku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Husák Petr</dc:creator>
  <cp:lastModifiedBy>Lenka Jaskulová</cp:lastModifiedBy>
  <dcterms:created xsi:type="dcterms:W3CDTF">2024-08-20T12:15:13Z</dcterms:created>
  <dcterms:modified xsi:type="dcterms:W3CDTF">2024-10-08T08:38:25Z</dcterms:modified>
</cp:coreProperties>
</file>